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9" i="1" l="1"/>
  <c r="H39" i="1"/>
  <c r="G39" i="1"/>
  <c r="D39" i="1"/>
  <c r="D47" i="1" s="1"/>
  <c r="I32" i="1"/>
  <c r="H32" i="1"/>
  <c r="G32" i="1"/>
  <c r="F32" i="1"/>
  <c r="F39" i="1" s="1"/>
  <c r="D32" i="1"/>
  <c r="C32" i="1"/>
  <c r="C39" i="1" s="1"/>
  <c r="C47" i="1" s="1"/>
  <c r="B32" i="1"/>
  <c r="B39" i="1" s="1"/>
  <c r="B47" i="1" s="1"/>
  <c r="D25" i="1"/>
  <c r="G21" i="1"/>
  <c r="G19" i="1" s="1"/>
  <c r="G51" i="1" s="1"/>
  <c r="F21" i="1"/>
  <c r="F19" i="1" s="1"/>
  <c r="F51" i="1" s="1"/>
  <c r="D19" i="1"/>
  <c r="D51" i="1" s="1"/>
  <c r="C19" i="1"/>
  <c r="C25" i="1" s="1"/>
  <c r="B19" i="1"/>
  <c r="G18" i="1"/>
  <c r="G13" i="1"/>
  <c r="F13" i="1"/>
  <c r="F18" i="1" s="1"/>
  <c r="D13" i="1"/>
  <c r="C13" i="1"/>
  <c r="I12" i="1"/>
  <c r="F12" i="1"/>
  <c r="D12" i="1"/>
  <c r="C12" i="1"/>
  <c r="B12" i="1"/>
  <c r="I6" i="1"/>
  <c r="I21" i="1" s="1"/>
  <c r="I19" i="1" s="1"/>
  <c r="I51" i="1" s="1"/>
  <c r="H6" i="1"/>
  <c r="H21" i="1" s="1"/>
  <c r="H19" i="1" s="1"/>
  <c r="H51" i="1" s="1"/>
  <c r="G6" i="1"/>
  <c r="G12" i="1" s="1"/>
  <c r="F6" i="1"/>
  <c r="D6" i="1"/>
  <c r="C6" i="1"/>
  <c r="C51" i="1" s="1"/>
  <c r="B6" i="1"/>
  <c r="B51" i="1" s="1"/>
  <c r="C48" i="1" l="1"/>
  <c r="C55" i="1" s="1"/>
  <c r="C50" i="1"/>
  <c r="C52" i="1"/>
  <c r="H47" i="1"/>
  <c r="I47" i="1"/>
  <c r="F47" i="1"/>
  <c r="F48" i="1" s="1"/>
  <c r="F55" i="1" s="1"/>
  <c r="F25" i="1"/>
  <c r="D48" i="1"/>
  <c r="D55" i="1" s="1"/>
  <c r="D52" i="1"/>
  <c r="D50" i="1"/>
  <c r="B50" i="1"/>
  <c r="B52" i="1"/>
  <c r="G47" i="1"/>
  <c r="G48" i="1" s="1"/>
  <c r="G55" i="1" s="1"/>
  <c r="G25" i="1"/>
  <c r="H12" i="1"/>
  <c r="I13" i="1"/>
  <c r="I18" i="1" s="1"/>
  <c r="B13" i="1"/>
  <c r="B18" i="1" s="1"/>
  <c r="H13" i="1"/>
  <c r="H18" i="1" s="1"/>
  <c r="B48" i="1" l="1"/>
  <c r="B55" i="1" s="1"/>
  <c r="B25" i="1"/>
  <c r="I25" i="1"/>
  <c r="I48" i="1"/>
  <c r="I55" i="1" s="1"/>
  <c r="G50" i="1"/>
  <c r="G52" i="1"/>
  <c r="F50" i="1"/>
  <c r="F52" i="1"/>
  <c r="I50" i="1"/>
  <c r="I52" i="1"/>
  <c r="H52" i="1"/>
  <c r="H50" i="1"/>
  <c r="H25" i="1"/>
  <c r="H48" i="1"/>
  <c r="H55" i="1" s="1"/>
</calcChain>
</file>

<file path=xl/sharedStrings.xml><?xml version="1.0" encoding="utf-8"?>
<sst xmlns="http://schemas.openxmlformats.org/spreadsheetml/2006/main" count="55" uniqueCount="51">
  <si>
    <t>Commerce ambulant</t>
  </si>
  <si>
    <t>Vente à emporter de Pizza</t>
  </si>
  <si>
    <t>Nombre de pizzas/ jours</t>
  </si>
  <si>
    <t>Sur 282 jours</t>
  </si>
  <si>
    <t>Prix de vente moyen de la pizza</t>
  </si>
  <si>
    <t>Le compte de résultat sur 3 ans</t>
  </si>
  <si>
    <t>Le compte de résultat (TTC en Euros)</t>
  </si>
  <si>
    <t>Année 1</t>
  </si>
  <si>
    <t>Année 2</t>
  </si>
  <si>
    <t>Année 3</t>
  </si>
  <si>
    <t>Année 4</t>
  </si>
  <si>
    <t>Produits</t>
  </si>
  <si>
    <t>Chiffre d'affaires</t>
  </si>
  <si>
    <t>Subventions d'exploitation</t>
  </si>
  <si>
    <t>Produits financiers</t>
  </si>
  <si>
    <t>Produits exceptionnels</t>
  </si>
  <si>
    <t>Total produits</t>
  </si>
  <si>
    <t>Charges</t>
  </si>
  <si>
    <t>Achats</t>
  </si>
  <si>
    <t xml:space="preserve"> Matières premières</t>
  </si>
  <si>
    <t>Marchandises</t>
  </si>
  <si>
    <t>Emballages</t>
  </si>
  <si>
    <t>Bois pour cuisson</t>
  </si>
  <si>
    <t>Marge brute</t>
  </si>
  <si>
    <t>Autres achats et charges externes</t>
  </si>
  <si>
    <t>Carburant( essence pour le groupe électrogène)</t>
  </si>
  <si>
    <t>Produits et fournitures d'entretien</t>
  </si>
  <si>
    <t>Entretien et réparations( locaux, matériel)</t>
  </si>
  <si>
    <t>Fourniture non stockée (électricité, eau)</t>
  </si>
  <si>
    <t>Assurances( locaux, véhicule d'exploitation)</t>
  </si>
  <si>
    <t>remboursement remorque</t>
  </si>
  <si>
    <t>Publicité( carte de fidélité+divers)</t>
  </si>
  <si>
    <t>Honoraires</t>
  </si>
  <si>
    <t>Services bancaires</t>
  </si>
  <si>
    <t>Location emplacement</t>
  </si>
  <si>
    <t>Déplacement mission( utilisation véhicule)</t>
  </si>
  <si>
    <t>Frais postaux</t>
  </si>
  <si>
    <t>Total autres achats et charges externes</t>
  </si>
  <si>
    <t>Impôts et taxes(TP, carte grise, CSG déductible)</t>
  </si>
  <si>
    <t>Charges de l'exploitant (29,90%)</t>
  </si>
  <si>
    <t>Charges financières (intérêts des emprunts)</t>
  </si>
  <si>
    <t>Capacité d'autofinancement</t>
  </si>
  <si>
    <t>Charges exceptionnelles</t>
  </si>
  <si>
    <t>Dotation aux amortissements et provisions</t>
  </si>
  <si>
    <t>Impôts sur les bénéfices</t>
  </si>
  <si>
    <t>Total des charges</t>
  </si>
  <si>
    <t>RESULTAT(Bénéfice  ou perte)</t>
  </si>
  <si>
    <t>Coût global pour 1 pizza</t>
  </si>
  <si>
    <t>Dont matières et cuisson</t>
  </si>
  <si>
    <t>Dont charges financières + taxes</t>
  </si>
  <si>
    <t>Salaire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</si>
</sst>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left"/>
    </xf>
    <xf numFmtId="8" fontId="0" fillId="0" borderId="0" xfId="0" applyNumberFormat="1" applyAlignment="1">
      <alignment horizontal="center"/>
    </xf>
    <xf numFmtId="0" fontId="3" fillId="0" borderId="0" xfId="0" applyFont="1"/>
    <xf numFmtId="164" fontId="0" fillId="0" borderId="0" xfId="0" applyNumberFormat="1"/>
    <xf numFmtId="0" fontId="2" fillId="0" borderId="0" xfId="0" applyFont="1" applyAlignment="1">
      <alignment horizontal="right"/>
    </xf>
    <xf numFmtId="164" fontId="2" fillId="0" borderId="0" xfId="0" applyNumberFormat="1" applyFont="1"/>
    <xf numFmtId="0" fontId="2" fillId="0" borderId="0" xfId="0" applyFont="1"/>
    <xf numFmtId="0" fontId="0" fillId="0" borderId="0" xfId="0" applyFont="1"/>
    <xf numFmtId="164" fontId="0" fillId="0" borderId="0" xfId="1" applyNumberFormat="1" applyFont="1"/>
    <xf numFmtId="0" fontId="4" fillId="0" borderId="0" xfId="0" applyFon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sqref="A1:XFD1048576"/>
    </sheetView>
  </sheetViews>
  <sheetFormatPr baseColWidth="10" defaultColWidth="9.140625" defaultRowHeight="15" x14ac:dyDescent="0.25"/>
  <cols>
    <col min="1" max="1" width="45.7109375" customWidth="1"/>
    <col min="2" max="2" width="18.140625" customWidth="1"/>
    <col min="3" max="3" width="18.28515625" customWidth="1"/>
    <col min="4" max="4" width="18.42578125" customWidth="1"/>
    <col min="5" max="5" width="10.85546875" bestFit="1" customWidth="1"/>
    <col min="6" max="6" width="12.85546875" bestFit="1" customWidth="1"/>
    <col min="7" max="7" width="11.85546875" bestFit="1" customWidth="1"/>
    <col min="8" max="8" width="13.28515625" customWidth="1"/>
    <col min="9" max="9" width="15.7109375" customWidth="1"/>
  </cols>
  <sheetData>
    <row r="1" spans="1:9" x14ac:dyDescent="0.25">
      <c r="A1" s="1" t="s">
        <v>0</v>
      </c>
      <c r="B1" s="1"/>
      <c r="C1" s="1"/>
      <c r="D1" s="1"/>
    </row>
    <row r="2" spans="1:9" x14ac:dyDescent="0.25">
      <c r="A2" s="1"/>
      <c r="B2" s="1"/>
      <c r="C2" s="1"/>
      <c r="D2" s="1"/>
    </row>
    <row r="3" spans="1:9" x14ac:dyDescent="0.25">
      <c r="A3" s="1" t="s">
        <v>1</v>
      </c>
      <c r="B3" s="1"/>
      <c r="C3" s="1"/>
      <c r="D3" s="1"/>
    </row>
    <row r="4" spans="1:9" x14ac:dyDescent="0.25">
      <c r="A4" s="2"/>
      <c r="B4" s="2"/>
      <c r="C4" s="2"/>
      <c r="D4" s="2"/>
    </row>
    <row r="5" spans="1:9" x14ac:dyDescent="0.25">
      <c r="A5" t="s">
        <v>2</v>
      </c>
      <c r="B5" s="3">
        <v>22</v>
      </c>
      <c r="C5" s="3">
        <v>27</v>
      </c>
      <c r="D5" s="3">
        <v>32</v>
      </c>
      <c r="F5" s="3">
        <v>18</v>
      </c>
      <c r="G5" s="3">
        <v>20</v>
      </c>
      <c r="H5" s="3">
        <v>25</v>
      </c>
      <c r="I5" s="3">
        <v>25</v>
      </c>
    </row>
    <row r="6" spans="1:9" x14ac:dyDescent="0.25">
      <c r="A6" s="4" t="s">
        <v>3</v>
      </c>
      <c r="B6" s="3">
        <f>B5*282</f>
        <v>6204</v>
      </c>
      <c r="C6" s="3">
        <f t="shared" ref="C6:D6" si="0">C5*282</f>
        <v>7614</v>
      </c>
      <c r="D6" s="3">
        <f t="shared" si="0"/>
        <v>9024</v>
      </c>
      <c r="F6" s="3">
        <f>F5*282</f>
        <v>5076</v>
      </c>
      <c r="G6" s="3">
        <f t="shared" ref="G6:I6" si="1">G5*282</f>
        <v>5640</v>
      </c>
      <c r="H6" s="3">
        <f t="shared" si="1"/>
        <v>7050</v>
      </c>
      <c r="I6" s="3">
        <f t="shared" si="1"/>
        <v>7050</v>
      </c>
    </row>
    <row r="7" spans="1:9" x14ac:dyDescent="0.25">
      <c r="A7" t="s">
        <v>4</v>
      </c>
      <c r="B7" s="5">
        <v>7</v>
      </c>
      <c r="C7" s="5">
        <v>7</v>
      </c>
      <c r="D7" s="5">
        <v>7</v>
      </c>
      <c r="F7" s="5">
        <v>7</v>
      </c>
      <c r="G7" s="5">
        <v>7.1</v>
      </c>
      <c r="H7" s="5">
        <v>7.2</v>
      </c>
      <c r="I7" s="5">
        <v>7.2</v>
      </c>
    </row>
    <row r="9" spans="1:9" x14ac:dyDescent="0.25">
      <c r="B9" s="1" t="s">
        <v>5</v>
      </c>
      <c r="C9" s="1"/>
      <c r="D9" s="1"/>
      <c r="F9" s="1" t="s">
        <v>5</v>
      </c>
      <c r="G9" s="1"/>
      <c r="H9" s="1"/>
    </row>
    <row r="11" spans="1:9" x14ac:dyDescent="0.25">
      <c r="A11" t="s">
        <v>6</v>
      </c>
      <c r="B11" t="s">
        <v>7</v>
      </c>
      <c r="C11" t="s">
        <v>8</v>
      </c>
      <c r="D11" t="s">
        <v>9</v>
      </c>
      <c r="F11" t="s">
        <v>7</v>
      </c>
      <c r="G11" t="s">
        <v>8</v>
      </c>
      <c r="H11" t="s">
        <v>9</v>
      </c>
      <c r="I11" t="s">
        <v>10</v>
      </c>
    </row>
    <row r="12" spans="1:9" x14ac:dyDescent="0.25">
      <c r="A12" s="6" t="s">
        <v>11</v>
      </c>
      <c r="B12" s="7">
        <f>B6*B7</f>
        <v>43428</v>
      </c>
      <c r="C12" s="7">
        <f t="shared" ref="C12:D12" si="2">C6*C7</f>
        <v>53298</v>
      </c>
      <c r="D12" s="7">
        <f t="shared" si="2"/>
        <v>63168</v>
      </c>
      <c r="F12" s="7">
        <f>F6*F7</f>
        <v>35532</v>
      </c>
      <c r="G12" s="7">
        <f t="shared" ref="G12:I12" si="3">G6*G7</f>
        <v>40044</v>
      </c>
      <c r="H12" s="7">
        <f t="shared" si="3"/>
        <v>50760</v>
      </c>
      <c r="I12" s="7">
        <f t="shared" si="3"/>
        <v>50760</v>
      </c>
    </row>
    <row r="13" spans="1:9" x14ac:dyDescent="0.25">
      <c r="A13" t="s">
        <v>12</v>
      </c>
      <c r="B13" s="7">
        <f>B7*B6</f>
        <v>43428</v>
      </c>
      <c r="C13" s="7">
        <f t="shared" ref="C13:D13" si="4">C7*C6</f>
        <v>53298</v>
      </c>
      <c r="D13" s="7">
        <f t="shared" si="4"/>
        <v>63168</v>
      </c>
      <c r="F13" s="7">
        <f>F7*F6</f>
        <v>35532</v>
      </c>
      <c r="G13" s="7">
        <f t="shared" ref="G13:I13" si="5">G7*G6</f>
        <v>40044</v>
      </c>
      <c r="H13" s="7">
        <f t="shared" si="5"/>
        <v>50760</v>
      </c>
      <c r="I13" s="7">
        <f t="shared" si="5"/>
        <v>50760</v>
      </c>
    </row>
    <row r="14" spans="1:9" x14ac:dyDescent="0.25">
      <c r="B14" s="7"/>
      <c r="C14" s="7"/>
      <c r="D14" s="7"/>
      <c r="F14" s="7"/>
      <c r="G14" s="7"/>
      <c r="H14" s="7"/>
      <c r="I14" s="7"/>
    </row>
    <row r="15" spans="1:9" x14ac:dyDescent="0.25">
      <c r="A15" t="s">
        <v>13</v>
      </c>
      <c r="B15" s="7"/>
      <c r="C15" s="7"/>
      <c r="D15" s="7"/>
      <c r="F15" s="7"/>
      <c r="G15" s="7"/>
      <c r="H15" s="7"/>
      <c r="I15" s="7"/>
    </row>
    <row r="16" spans="1:9" x14ac:dyDescent="0.25">
      <c r="A16" t="s">
        <v>14</v>
      </c>
      <c r="B16" s="7"/>
      <c r="C16" s="7"/>
      <c r="D16" s="7"/>
      <c r="F16" s="7"/>
      <c r="G16" s="7"/>
      <c r="H16" s="7"/>
      <c r="I16" s="7"/>
    </row>
    <row r="17" spans="1:11" x14ac:dyDescent="0.25">
      <c r="A17" t="s">
        <v>15</v>
      </c>
      <c r="B17" s="7"/>
      <c r="C17" s="7"/>
      <c r="D17" s="7"/>
      <c r="F17" s="7"/>
      <c r="G17" s="7"/>
      <c r="H17" s="7"/>
      <c r="I17" s="7"/>
    </row>
    <row r="18" spans="1:11" x14ac:dyDescent="0.25">
      <c r="A18" s="8" t="s">
        <v>16</v>
      </c>
      <c r="B18" s="9">
        <f>SUM(B13:B17)</f>
        <v>43428</v>
      </c>
      <c r="C18" s="9">
        <v>53298</v>
      </c>
      <c r="D18" s="9">
        <v>63168</v>
      </c>
      <c r="F18" s="9">
        <f>SUM(F13:F17)</f>
        <v>35532</v>
      </c>
      <c r="G18" s="9">
        <f t="shared" ref="G18:I18" si="6">SUM(G13:G17)</f>
        <v>40044</v>
      </c>
      <c r="H18" s="9">
        <f t="shared" si="6"/>
        <v>50760</v>
      </c>
      <c r="I18" s="9">
        <f t="shared" si="6"/>
        <v>50760</v>
      </c>
    </row>
    <row r="19" spans="1:11" x14ac:dyDescent="0.25">
      <c r="A19" s="6" t="s">
        <v>17</v>
      </c>
      <c r="B19" s="7">
        <f>SUM(B21:B24)</f>
        <v>10686</v>
      </c>
      <c r="C19" s="7">
        <f t="shared" ref="C19:D19" si="7">SUM(C21:C24)</f>
        <v>13090</v>
      </c>
      <c r="D19" s="7">
        <f t="shared" si="7"/>
        <v>15534</v>
      </c>
      <c r="F19" s="7">
        <f>SUM(F21:F24)</f>
        <v>9157.16</v>
      </c>
      <c r="G19" s="7">
        <f t="shared" ref="G19:I19" si="8">SUM(G21:G24)</f>
        <v>10608</v>
      </c>
      <c r="H19" s="7">
        <f t="shared" si="8"/>
        <v>13475</v>
      </c>
      <c r="I19" s="7">
        <f t="shared" si="8"/>
        <v>13475</v>
      </c>
    </row>
    <row r="20" spans="1:11" x14ac:dyDescent="0.25">
      <c r="A20" t="s">
        <v>18</v>
      </c>
      <c r="B20" s="7"/>
      <c r="C20" s="7"/>
      <c r="D20" s="7"/>
      <c r="F20" s="7"/>
      <c r="G20" s="7"/>
      <c r="H20" s="7"/>
      <c r="I20" s="7"/>
    </row>
    <row r="21" spans="1:11" x14ac:dyDescent="0.25">
      <c r="A21" t="s">
        <v>19</v>
      </c>
      <c r="B21" s="7">
        <v>8686</v>
      </c>
      <c r="C21" s="7">
        <v>10660</v>
      </c>
      <c r="D21" s="7">
        <v>12634</v>
      </c>
      <c r="F21" s="7">
        <f>F6*1.41</f>
        <v>7157.16</v>
      </c>
      <c r="G21" s="7">
        <f>G6*1.45</f>
        <v>8178</v>
      </c>
      <c r="H21" s="7">
        <f>H6*1.5</f>
        <v>10575</v>
      </c>
      <c r="I21" s="7">
        <f>I6*1.5</f>
        <v>10575</v>
      </c>
    </row>
    <row r="22" spans="1:11" x14ac:dyDescent="0.25">
      <c r="A22" t="s">
        <v>20</v>
      </c>
      <c r="B22" s="7"/>
      <c r="C22" s="7"/>
      <c r="D22" s="7"/>
      <c r="F22" s="7"/>
      <c r="G22" s="7"/>
      <c r="H22" s="7"/>
      <c r="I22" s="7"/>
    </row>
    <row r="23" spans="1:11" x14ac:dyDescent="0.25">
      <c r="A23" t="s">
        <v>21</v>
      </c>
      <c r="B23" s="7">
        <v>1100</v>
      </c>
      <c r="C23" s="7">
        <v>1350</v>
      </c>
      <c r="D23" s="7">
        <v>1600</v>
      </c>
      <c r="F23" s="7">
        <v>1100</v>
      </c>
      <c r="G23" s="7">
        <v>1350</v>
      </c>
      <c r="H23" s="7">
        <v>1600</v>
      </c>
      <c r="I23" s="7">
        <v>1600</v>
      </c>
    </row>
    <row r="24" spans="1:11" x14ac:dyDescent="0.25">
      <c r="A24" t="s">
        <v>22</v>
      </c>
      <c r="B24" s="7">
        <v>900</v>
      </c>
      <c r="C24" s="7">
        <v>1080</v>
      </c>
      <c r="D24" s="7">
        <v>1300</v>
      </c>
      <c r="F24" s="7">
        <v>900</v>
      </c>
      <c r="G24" s="7">
        <v>1080</v>
      </c>
      <c r="H24" s="7">
        <v>1300</v>
      </c>
      <c r="I24" s="7">
        <v>1300</v>
      </c>
      <c r="J24" s="7"/>
      <c r="K24" s="7"/>
    </row>
    <row r="25" spans="1:11" x14ac:dyDescent="0.25">
      <c r="A25" s="8" t="s">
        <v>23</v>
      </c>
      <c r="B25" s="9">
        <f>B18-B19</f>
        <v>32742</v>
      </c>
      <c r="C25" s="9">
        <f t="shared" ref="C25:D25" si="9">C18-C19</f>
        <v>40208</v>
      </c>
      <c r="D25" s="9">
        <f t="shared" si="9"/>
        <v>47634</v>
      </c>
      <c r="F25" s="9">
        <f>F18-F19</f>
        <v>26374.84</v>
      </c>
      <c r="G25" s="9">
        <f t="shared" ref="G25:I25" si="10">G18-G19</f>
        <v>29436</v>
      </c>
      <c r="H25" s="9">
        <f t="shared" si="10"/>
        <v>37285</v>
      </c>
      <c r="I25" s="9">
        <f t="shared" si="10"/>
        <v>37285</v>
      </c>
      <c r="J25" s="7"/>
      <c r="K25" s="7"/>
    </row>
    <row r="26" spans="1:11" x14ac:dyDescent="0.25">
      <c r="A26" s="6" t="s">
        <v>24</v>
      </c>
      <c r="B26" s="7"/>
      <c r="C26" s="7"/>
      <c r="D26" s="7"/>
      <c r="J26" s="7"/>
      <c r="K26" s="7"/>
    </row>
    <row r="27" spans="1:11" x14ac:dyDescent="0.25">
      <c r="A27" t="s">
        <v>25</v>
      </c>
      <c r="B27" s="7">
        <v>1000</v>
      </c>
      <c r="C27" s="7">
        <v>1000</v>
      </c>
      <c r="D27" s="7">
        <v>1000</v>
      </c>
      <c r="E27" s="7"/>
      <c r="F27" s="7">
        <v>1000</v>
      </c>
      <c r="G27" s="7">
        <v>1000</v>
      </c>
      <c r="H27" s="7">
        <v>1000</v>
      </c>
      <c r="I27" s="7">
        <v>1000</v>
      </c>
      <c r="J27" s="7"/>
      <c r="K27" s="7"/>
    </row>
    <row r="28" spans="1:11" x14ac:dyDescent="0.25">
      <c r="A28" t="s">
        <v>26</v>
      </c>
      <c r="B28" s="7">
        <v>120</v>
      </c>
      <c r="C28" s="7">
        <v>140</v>
      </c>
      <c r="D28" s="7">
        <v>160</v>
      </c>
      <c r="F28" s="7">
        <v>120</v>
      </c>
      <c r="G28" s="7">
        <v>140</v>
      </c>
      <c r="H28" s="7">
        <v>160</v>
      </c>
      <c r="I28" s="7">
        <v>160</v>
      </c>
      <c r="J28" s="7"/>
      <c r="K28" s="7"/>
    </row>
    <row r="29" spans="1:11" x14ac:dyDescent="0.25">
      <c r="A29" t="s">
        <v>27</v>
      </c>
      <c r="B29" s="7"/>
      <c r="C29" s="7">
        <v>400</v>
      </c>
      <c r="D29" s="7">
        <v>450</v>
      </c>
      <c r="F29" s="7"/>
      <c r="G29" s="7">
        <v>400</v>
      </c>
      <c r="H29" s="7">
        <v>450</v>
      </c>
      <c r="I29" s="7">
        <v>500</v>
      </c>
      <c r="J29" s="7"/>
      <c r="K29" s="7"/>
    </row>
    <row r="30" spans="1:11" x14ac:dyDescent="0.25">
      <c r="A30" t="s">
        <v>28</v>
      </c>
      <c r="B30" s="7">
        <v>300</v>
      </c>
      <c r="C30" s="7">
        <v>330</v>
      </c>
      <c r="D30" s="7">
        <v>360</v>
      </c>
      <c r="F30" s="7">
        <v>300</v>
      </c>
      <c r="G30" s="7">
        <v>330</v>
      </c>
      <c r="H30" s="7">
        <v>360</v>
      </c>
      <c r="I30" s="7">
        <v>360</v>
      </c>
      <c r="J30" s="7"/>
      <c r="K30" s="7"/>
    </row>
    <row r="31" spans="1:11" x14ac:dyDescent="0.25">
      <c r="A31" t="s">
        <v>29</v>
      </c>
      <c r="B31" s="7">
        <v>1200</v>
      </c>
      <c r="C31" s="7">
        <v>1250</v>
      </c>
      <c r="D31" s="7">
        <v>1300</v>
      </c>
      <c r="F31" s="7">
        <v>1200</v>
      </c>
      <c r="G31" s="7">
        <v>1250</v>
      </c>
      <c r="H31" s="7">
        <v>1300</v>
      </c>
      <c r="I31" s="7">
        <v>1350</v>
      </c>
      <c r="J31" s="7"/>
      <c r="K31" s="7"/>
    </row>
    <row r="32" spans="1:11" x14ac:dyDescent="0.25">
      <c r="A32" t="s">
        <v>30</v>
      </c>
      <c r="B32" s="7">
        <f>250*12</f>
        <v>3000</v>
      </c>
      <c r="C32" s="7">
        <f t="shared" ref="C32:D32" si="11">250*12</f>
        <v>3000</v>
      </c>
      <c r="D32" s="7">
        <f t="shared" si="11"/>
        <v>3000</v>
      </c>
      <c r="F32" s="7">
        <f>250*12</f>
        <v>3000</v>
      </c>
      <c r="G32" s="7">
        <f t="shared" ref="G32:I32" si="12">250*12</f>
        <v>3000</v>
      </c>
      <c r="H32" s="7">
        <f t="shared" si="12"/>
        <v>3000</v>
      </c>
      <c r="I32" s="7">
        <f t="shared" si="12"/>
        <v>3000</v>
      </c>
      <c r="J32" s="7"/>
      <c r="K32" s="7"/>
    </row>
    <row r="33" spans="1:11" x14ac:dyDescent="0.25">
      <c r="A33" t="s">
        <v>31</v>
      </c>
      <c r="B33" s="7">
        <v>800</v>
      </c>
      <c r="C33" s="7">
        <v>850</v>
      </c>
      <c r="D33" s="7">
        <v>900</v>
      </c>
      <c r="F33" s="7">
        <v>800</v>
      </c>
      <c r="G33" s="7">
        <v>850</v>
      </c>
      <c r="H33" s="7">
        <v>900</v>
      </c>
      <c r="I33" s="7">
        <v>900</v>
      </c>
      <c r="J33" s="7"/>
      <c r="K33" s="7"/>
    </row>
    <row r="34" spans="1:11" x14ac:dyDescent="0.25">
      <c r="A34" t="s">
        <v>32</v>
      </c>
      <c r="B34" s="7">
        <v>1100</v>
      </c>
      <c r="C34" s="7">
        <v>1150</v>
      </c>
      <c r="D34" s="7">
        <v>1200</v>
      </c>
      <c r="F34" s="7"/>
      <c r="G34" s="7"/>
      <c r="H34" s="7"/>
      <c r="I34" s="7"/>
      <c r="J34" s="7"/>
      <c r="K34" s="7"/>
    </row>
    <row r="35" spans="1:11" x14ac:dyDescent="0.25">
      <c r="A35" t="s">
        <v>33</v>
      </c>
      <c r="B35" s="7">
        <v>240</v>
      </c>
      <c r="C35" s="7">
        <v>240</v>
      </c>
      <c r="D35" s="7">
        <v>240</v>
      </c>
      <c r="F35" s="7">
        <v>240</v>
      </c>
      <c r="G35" s="7">
        <v>240</v>
      </c>
      <c r="H35" s="7">
        <v>240</v>
      </c>
      <c r="I35" s="7">
        <v>240</v>
      </c>
      <c r="J35" s="7"/>
      <c r="K35" s="7"/>
    </row>
    <row r="36" spans="1:11" x14ac:dyDescent="0.25">
      <c r="A36" t="s">
        <v>34</v>
      </c>
      <c r="B36" s="7">
        <v>100</v>
      </c>
      <c r="C36" s="7">
        <v>100</v>
      </c>
      <c r="D36" s="7">
        <v>100</v>
      </c>
      <c r="F36" s="7">
        <v>100</v>
      </c>
      <c r="G36" s="7">
        <v>100</v>
      </c>
      <c r="H36" s="7">
        <v>100</v>
      </c>
      <c r="I36" s="7">
        <v>100</v>
      </c>
      <c r="J36" s="7"/>
      <c r="K36" s="7"/>
    </row>
    <row r="37" spans="1:11" x14ac:dyDescent="0.25">
      <c r="A37" t="s">
        <v>35</v>
      </c>
      <c r="B37" s="7">
        <v>1250</v>
      </c>
      <c r="C37" s="7">
        <v>1360</v>
      </c>
      <c r="D37" s="7">
        <v>1450</v>
      </c>
      <c r="F37" s="7">
        <v>1250</v>
      </c>
      <c r="G37" s="7">
        <v>1360</v>
      </c>
      <c r="H37" s="7">
        <v>1450</v>
      </c>
      <c r="I37" s="7">
        <v>1450</v>
      </c>
      <c r="J37" s="7"/>
      <c r="K37" s="7"/>
    </row>
    <row r="38" spans="1:11" x14ac:dyDescent="0.25">
      <c r="A38" t="s">
        <v>36</v>
      </c>
      <c r="B38" s="7">
        <v>250</v>
      </c>
      <c r="C38" s="7">
        <v>260</v>
      </c>
      <c r="D38" s="7">
        <v>320</v>
      </c>
      <c r="F38" s="7">
        <v>30</v>
      </c>
      <c r="G38" s="7">
        <v>30</v>
      </c>
      <c r="H38" s="7">
        <v>30</v>
      </c>
      <c r="I38" s="7">
        <v>30</v>
      </c>
      <c r="J38" s="7"/>
      <c r="K38" s="7"/>
    </row>
    <row r="39" spans="1:11" x14ac:dyDescent="0.25">
      <c r="A39" s="8" t="s">
        <v>37</v>
      </c>
      <c r="B39" s="7">
        <f>SUM(B27:B38)</f>
        <v>9360</v>
      </c>
      <c r="C39" s="7">
        <f t="shared" ref="C39:D39" si="13">SUM(C27:C38)</f>
        <v>10080</v>
      </c>
      <c r="D39" s="7">
        <f t="shared" si="13"/>
        <v>10480</v>
      </c>
      <c r="F39" s="7">
        <f>SUM(F27:F38)</f>
        <v>8040</v>
      </c>
      <c r="G39" s="7">
        <f t="shared" ref="G39:I39" si="14">SUM(G27:G38)</f>
        <v>8700</v>
      </c>
      <c r="H39" s="7">
        <f t="shared" si="14"/>
        <v>8990</v>
      </c>
      <c r="I39" s="7">
        <f t="shared" si="14"/>
        <v>9090</v>
      </c>
      <c r="J39" s="7"/>
      <c r="K39" s="7"/>
    </row>
    <row r="40" spans="1:11" x14ac:dyDescent="0.25">
      <c r="A40" s="6" t="s">
        <v>38</v>
      </c>
      <c r="B40" s="7">
        <v>1020</v>
      </c>
      <c r="C40" s="7">
        <v>1211</v>
      </c>
      <c r="D40" s="7">
        <v>1402</v>
      </c>
      <c r="F40" s="7">
        <v>1020</v>
      </c>
      <c r="G40" s="7">
        <v>1211</v>
      </c>
      <c r="H40" s="7">
        <v>1402</v>
      </c>
      <c r="I40" s="7">
        <v>1402</v>
      </c>
      <c r="J40" s="7"/>
      <c r="K40" s="7"/>
    </row>
    <row r="41" spans="1:11" x14ac:dyDescent="0.25">
      <c r="A41" s="10" t="s">
        <v>39</v>
      </c>
      <c r="B41" s="7"/>
      <c r="C41" s="7">
        <v>4482</v>
      </c>
      <c r="D41" s="7">
        <v>5268</v>
      </c>
      <c r="F41" s="7"/>
      <c r="G41" s="7">
        <v>4482</v>
      </c>
      <c r="H41" s="7">
        <v>5268</v>
      </c>
      <c r="I41" s="7">
        <v>5268</v>
      </c>
      <c r="J41" s="7"/>
      <c r="K41" s="7"/>
    </row>
    <row r="42" spans="1:11" x14ac:dyDescent="0.25">
      <c r="A42" s="10" t="s">
        <v>40</v>
      </c>
      <c r="B42" s="7"/>
      <c r="C42" s="7"/>
      <c r="D42" s="7"/>
      <c r="F42" s="7"/>
      <c r="G42" s="7"/>
      <c r="H42" s="7"/>
      <c r="I42" s="7"/>
      <c r="J42" s="7"/>
      <c r="K42" s="7"/>
    </row>
    <row r="43" spans="1:11" x14ac:dyDescent="0.25">
      <c r="A43" s="10" t="s">
        <v>41</v>
      </c>
      <c r="B43" s="7">
        <v>10702</v>
      </c>
      <c r="C43" s="7">
        <v>20035</v>
      </c>
      <c r="D43" s="7">
        <v>25824</v>
      </c>
      <c r="F43" s="7">
        <v>10702</v>
      </c>
      <c r="G43" s="7">
        <v>20035</v>
      </c>
      <c r="H43" s="7">
        <v>25824</v>
      </c>
      <c r="I43" s="7">
        <v>25824</v>
      </c>
      <c r="J43" s="7"/>
      <c r="K43" s="7"/>
    </row>
    <row r="44" spans="1:11" x14ac:dyDescent="0.25">
      <c r="A44" s="11" t="s">
        <v>42</v>
      </c>
      <c r="B44" s="7"/>
      <c r="C44" s="7"/>
      <c r="D44" s="7"/>
      <c r="F44" s="7"/>
      <c r="G44" s="7"/>
      <c r="H44" s="7"/>
      <c r="I44" s="7"/>
      <c r="J44" s="7"/>
      <c r="K44" s="7"/>
    </row>
    <row r="45" spans="1:11" x14ac:dyDescent="0.25">
      <c r="A45" s="11" t="s">
        <v>43</v>
      </c>
      <c r="B45" s="7"/>
      <c r="C45" s="7"/>
      <c r="D45" s="7"/>
      <c r="F45" s="7"/>
      <c r="G45" s="7"/>
      <c r="H45" s="7"/>
      <c r="I45" s="7"/>
      <c r="J45" s="7"/>
      <c r="K45" s="7"/>
    </row>
    <row r="46" spans="1:11" x14ac:dyDescent="0.25">
      <c r="A46" s="11" t="s">
        <v>44</v>
      </c>
      <c r="B46" s="7"/>
      <c r="C46" s="7"/>
      <c r="D46" s="7"/>
      <c r="F46" s="7"/>
      <c r="G46" s="7"/>
      <c r="H46" s="7"/>
      <c r="I46" s="7"/>
    </row>
    <row r="47" spans="1:11" x14ac:dyDescent="0.25">
      <c r="A47" s="8" t="s">
        <v>45</v>
      </c>
      <c r="B47" s="7">
        <f>B40+B39+B19</f>
        <v>21066</v>
      </c>
      <c r="C47" s="7">
        <f>C40+C39+C19+C41</f>
        <v>28863</v>
      </c>
      <c r="D47" s="7">
        <f>D40+D39+D19+D41</f>
        <v>32684</v>
      </c>
      <c r="F47" s="7">
        <f>F40+F39+F19</f>
        <v>18217.16</v>
      </c>
      <c r="G47" s="7">
        <f>G40+G39+G19+G41</f>
        <v>25001</v>
      </c>
      <c r="H47" s="7">
        <f>H40+H39+H19+H41</f>
        <v>29135</v>
      </c>
      <c r="I47" s="7">
        <f>I40+I39+I19+I41</f>
        <v>29235</v>
      </c>
      <c r="J47" s="12"/>
      <c r="K47" s="12"/>
    </row>
    <row r="48" spans="1:11" x14ac:dyDescent="0.25">
      <c r="A48" s="11" t="s">
        <v>46</v>
      </c>
      <c r="B48" s="12">
        <f>B18-B47</f>
        <v>22362</v>
      </c>
      <c r="C48" s="7">
        <f t="shared" ref="C48:D48" si="15">C18-C47</f>
        <v>24435</v>
      </c>
      <c r="D48" s="7">
        <f t="shared" si="15"/>
        <v>30484</v>
      </c>
      <c r="F48" s="12">
        <f>F18-F47</f>
        <v>17314.84</v>
      </c>
      <c r="G48" s="7">
        <f t="shared" ref="G48:I48" si="16">G18-G47</f>
        <v>15043</v>
      </c>
      <c r="H48" s="7">
        <f t="shared" si="16"/>
        <v>21625</v>
      </c>
      <c r="I48" s="7">
        <f t="shared" si="16"/>
        <v>21525</v>
      </c>
      <c r="J48" s="7"/>
      <c r="K48" s="7"/>
    </row>
    <row r="49" spans="1:11" x14ac:dyDescent="0.25">
      <c r="J49" s="7"/>
      <c r="K49" s="7"/>
    </row>
    <row r="50" spans="1:11" x14ac:dyDescent="0.25">
      <c r="A50" t="s">
        <v>47</v>
      </c>
      <c r="B50" s="12">
        <f>B47/B6</f>
        <v>3.395551257253385</v>
      </c>
      <c r="C50" s="12">
        <f t="shared" ref="C50:D50" si="17">C47/C6</f>
        <v>3.7907801418439715</v>
      </c>
      <c r="D50" s="12">
        <f t="shared" si="17"/>
        <v>3.6218971631205674</v>
      </c>
      <c r="F50" s="12">
        <f>F47/F6</f>
        <v>3.5888810086682428</v>
      </c>
      <c r="G50" s="12">
        <f t="shared" ref="G50:I50" si="18">G47/G6</f>
        <v>4.4328014184397162</v>
      </c>
      <c r="H50" s="12">
        <f t="shared" si="18"/>
        <v>4.1326241134751776</v>
      </c>
      <c r="I50" s="12">
        <f t="shared" si="18"/>
        <v>4.1468085106382979</v>
      </c>
    </row>
    <row r="51" spans="1:11" x14ac:dyDescent="0.25">
      <c r="A51" s="13" t="s">
        <v>48</v>
      </c>
      <c r="B51" s="7">
        <f>B19/B6</f>
        <v>1.7224371373307543</v>
      </c>
      <c r="C51" s="7">
        <f t="shared" ref="C51:D51" si="19">C19/C6</f>
        <v>1.7192014709745207</v>
      </c>
      <c r="D51" s="7">
        <f t="shared" si="19"/>
        <v>1.7214095744680851</v>
      </c>
      <c r="F51" s="7">
        <f>F19/F6</f>
        <v>1.8040110323089047</v>
      </c>
      <c r="G51" s="7">
        <f t="shared" ref="G51:I51" si="20">G19/G6</f>
        <v>1.8808510638297873</v>
      </c>
      <c r="H51" s="7">
        <f t="shared" si="20"/>
        <v>1.9113475177304964</v>
      </c>
      <c r="I51" s="7">
        <f t="shared" si="20"/>
        <v>1.9113475177304964</v>
      </c>
    </row>
    <row r="52" spans="1:11" x14ac:dyDescent="0.25">
      <c r="A52" s="13" t="s">
        <v>49</v>
      </c>
      <c r="B52" s="7">
        <f>(B47-B19)/B6</f>
        <v>1.6731141199226305</v>
      </c>
      <c r="C52" s="7">
        <f t="shared" ref="C52:D52" si="21">(C47-C19)/C6</f>
        <v>2.0715786708694508</v>
      </c>
      <c r="D52" s="7">
        <f t="shared" si="21"/>
        <v>1.9004875886524824</v>
      </c>
      <c r="F52" s="7">
        <f>(F47-F19)/F6</f>
        <v>1.7848699763593381</v>
      </c>
      <c r="G52" s="7">
        <f t="shared" ref="G52:I52" si="22">(G47-G19)/G6</f>
        <v>2.5519503546099291</v>
      </c>
      <c r="H52" s="7">
        <f t="shared" si="22"/>
        <v>2.2212765957446807</v>
      </c>
      <c r="I52" s="7">
        <f t="shared" si="22"/>
        <v>2.2354609929078015</v>
      </c>
    </row>
    <row r="55" spans="1:11" x14ac:dyDescent="0.25">
      <c r="A55" t="s">
        <v>50</v>
      </c>
      <c r="B55" s="7">
        <f>B48/12</f>
        <v>1863.5</v>
      </c>
      <c r="C55" s="7">
        <f t="shared" ref="C55:I55" si="23">C48/12</f>
        <v>2036.25</v>
      </c>
      <c r="D55" s="7">
        <f t="shared" si="23"/>
        <v>2540.3333333333335</v>
      </c>
      <c r="E55" s="7"/>
      <c r="F55" s="7">
        <f t="shared" si="23"/>
        <v>1442.9033333333334</v>
      </c>
      <c r="G55" s="7">
        <f t="shared" si="23"/>
        <v>1253.5833333333333</v>
      </c>
      <c r="H55" s="7">
        <f t="shared" si="23"/>
        <v>1802.0833333333333</v>
      </c>
      <c r="I55" s="7">
        <f t="shared" si="23"/>
        <v>1793.75</v>
      </c>
    </row>
  </sheetData>
  <mergeCells count="4">
    <mergeCell ref="A1:D2"/>
    <mergeCell ref="A3:D3"/>
    <mergeCell ref="B9:D9"/>
    <mergeCell ref="F9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2014-03-12T09:24:56Z</dcterms:created>
  <dcterms:modified xsi:type="dcterms:W3CDTF">2014-03-12T09:25:41Z</dcterms:modified>
</cp:coreProperties>
</file>