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KOWSKI\OneDrive\Excels DELGUSTO\"/>
    </mc:Choice>
  </mc:AlternateContent>
  <xr:revisionPtr revIDLastSave="0" documentId="13_ncr:1_{3D50DA05-7A5B-4A7F-8DF3-1F3510451947}" xr6:coauthVersionLast="43" xr6:coauthVersionMax="43" xr10:uidLastSave="{00000000-0000-0000-0000-000000000000}"/>
  <workbookProtection lockStructure="1"/>
  <bookViews>
    <workbookView xWindow="-120" yWindow="-120" windowWidth="20730" windowHeight="11760" tabRatio="590" xr2:uid="{00000000-000D-0000-FFFF-FFFF00000000}"/>
  </bookViews>
  <sheets>
    <sheet name="Prix" sheetId="2" r:id="rId1"/>
    <sheet name="Pizz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3" i="2" l="1"/>
  <c r="J68" i="2" s="1"/>
  <c r="J71" i="2" l="1"/>
  <c r="J69" i="2"/>
  <c r="J72" i="2"/>
  <c r="J70" i="2"/>
  <c r="J73" i="2" l="1"/>
  <c r="L69" i="2"/>
  <c r="L70" i="2"/>
  <c r="L71" i="2"/>
  <c r="L72" i="2"/>
  <c r="L68" i="2"/>
  <c r="E20" i="2" l="1"/>
  <c r="K67" i="3"/>
  <c r="H67" i="3"/>
  <c r="E67" i="3"/>
  <c r="B67" i="3"/>
  <c r="A9" i="3" l="1"/>
  <c r="A8" i="3"/>
  <c r="E5" i="2"/>
  <c r="E6" i="2"/>
  <c r="L9" i="3" l="1"/>
  <c r="I9" i="3"/>
  <c r="F9" i="3"/>
  <c r="C9" i="3"/>
  <c r="F5" i="2"/>
  <c r="L8" i="3"/>
  <c r="I8" i="3"/>
  <c r="F8" i="3"/>
  <c r="C8" i="3"/>
  <c r="F6" i="2"/>
  <c r="E62" i="2" l="1"/>
  <c r="F62" i="2" s="1"/>
  <c r="E66" i="2"/>
  <c r="F66" i="2" s="1"/>
  <c r="A49" i="3" l="1"/>
  <c r="A12" i="3"/>
  <c r="E9" i="2"/>
  <c r="A7" i="3"/>
  <c r="E4" i="2"/>
  <c r="F4" i="2"/>
  <c r="A57" i="3"/>
  <c r="E56" i="2"/>
  <c r="F7" i="3" l="1"/>
  <c r="F56" i="2"/>
  <c r="F57" i="3"/>
  <c r="C57" i="3"/>
  <c r="L57" i="3"/>
  <c r="F9" i="2"/>
  <c r="F12" i="3"/>
  <c r="L12" i="3"/>
  <c r="C12" i="3"/>
  <c r="I57" i="3"/>
  <c r="I12" i="3"/>
  <c r="L7" i="3"/>
  <c r="I7" i="3"/>
  <c r="C7" i="3"/>
  <c r="E39" i="2" l="1"/>
  <c r="A40" i="3"/>
  <c r="F39" i="2" l="1"/>
  <c r="L40" i="3"/>
  <c r="I40" i="3"/>
  <c r="C40" i="3"/>
  <c r="F40" i="3"/>
  <c r="E48" i="2"/>
  <c r="F48" i="2" l="1"/>
  <c r="F49" i="3"/>
  <c r="I49" i="3"/>
  <c r="C49" i="3"/>
  <c r="L49" i="3"/>
  <c r="E68" i="2" l="1"/>
  <c r="F68" i="2" s="1"/>
  <c r="E70" i="2"/>
  <c r="F70" i="2" s="1"/>
  <c r="E71" i="2"/>
  <c r="F71" i="2" s="1"/>
  <c r="E69" i="2"/>
  <c r="F69" i="2" s="1"/>
  <c r="D72" i="2" l="1"/>
  <c r="C72" i="2"/>
  <c r="B72" i="2"/>
  <c r="K70" i="2" l="1"/>
  <c r="K69" i="2"/>
  <c r="E72" i="2"/>
  <c r="F72" i="2" s="1"/>
  <c r="K71" i="2"/>
  <c r="K68" i="2"/>
  <c r="K72" i="2" l="1"/>
  <c r="K73" i="2" s="1"/>
  <c r="C67" i="3" l="1"/>
  <c r="F67" i="3"/>
  <c r="L67" i="3"/>
  <c r="I67" i="3"/>
  <c r="A65" i="3" l="1"/>
  <c r="K2" i="3"/>
  <c r="H2" i="3"/>
  <c r="E2" i="3"/>
  <c r="B2" i="3"/>
  <c r="E28" i="2" l="1"/>
  <c r="F28" i="2" s="1"/>
  <c r="E27" i="2"/>
  <c r="F27" i="2" s="1"/>
  <c r="E8" i="2" l="1"/>
  <c r="A66" i="3"/>
  <c r="E65" i="2"/>
  <c r="E36" i="2"/>
  <c r="A37" i="3"/>
  <c r="A23" i="3"/>
  <c r="A6" i="3"/>
  <c r="A10" i="3"/>
  <c r="A11" i="3"/>
  <c r="A13" i="3"/>
  <c r="A14" i="3"/>
  <c r="A15" i="3"/>
  <c r="A16" i="3"/>
  <c r="A17" i="3"/>
  <c r="A18" i="3"/>
  <c r="A19" i="3"/>
  <c r="A20" i="3"/>
  <c r="A21" i="3"/>
  <c r="A22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8" i="3"/>
  <c r="A39" i="3"/>
  <c r="A41" i="3"/>
  <c r="A42" i="3"/>
  <c r="A43" i="3"/>
  <c r="A44" i="3"/>
  <c r="A45" i="3"/>
  <c r="A46" i="3"/>
  <c r="A47" i="3"/>
  <c r="A48" i="3"/>
  <c r="A50" i="3"/>
  <c r="A51" i="3"/>
  <c r="A52" i="3"/>
  <c r="A53" i="3"/>
  <c r="A54" i="3"/>
  <c r="A55" i="3"/>
  <c r="A56" i="3"/>
  <c r="A58" i="3"/>
  <c r="A59" i="3"/>
  <c r="A60" i="3"/>
  <c r="A61" i="3"/>
  <c r="A62" i="3"/>
  <c r="A63" i="3"/>
  <c r="A64" i="3"/>
  <c r="A5" i="3"/>
  <c r="M4" i="3"/>
  <c r="J4" i="3"/>
  <c r="G4" i="3"/>
  <c r="D4" i="3"/>
  <c r="E64" i="2"/>
  <c r="E51" i="2"/>
  <c r="F52" i="3" s="1"/>
  <c r="E7" i="2"/>
  <c r="E10" i="2"/>
  <c r="E11" i="2"/>
  <c r="C14" i="3" s="1"/>
  <c r="E12" i="2"/>
  <c r="E13" i="2"/>
  <c r="E14" i="2"/>
  <c r="E15" i="2"/>
  <c r="I18" i="3" s="1"/>
  <c r="E16" i="2"/>
  <c r="L19" i="3" s="1"/>
  <c r="E17" i="2"/>
  <c r="I20" i="3" s="1"/>
  <c r="E18" i="2"/>
  <c r="E19" i="2"/>
  <c r="I22" i="3" s="1"/>
  <c r="E21" i="2"/>
  <c r="L24" i="3" s="1"/>
  <c r="E22" i="2"/>
  <c r="F22" i="2" s="1"/>
  <c r="E23" i="2"/>
  <c r="E24" i="2"/>
  <c r="E25" i="2"/>
  <c r="I28" i="3" s="1"/>
  <c r="E26" i="2"/>
  <c r="E29" i="2"/>
  <c r="E30" i="2"/>
  <c r="E31" i="2"/>
  <c r="C32" i="3" s="1"/>
  <c r="E32" i="2"/>
  <c r="E33" i="2"/>
  <c r="E34" i="2"/>
  <c r="E35" i="2"/>
  <c r="I36" i="3" s="1"/>
  <c r="E37" i="2"/>
  <c r="E38" i="2"/>
  <c r="E40" i="2"/>
  <c r="E41" i="2"/>
  <c r="E42" i="2"/>
  <c r="E43" i="2"/>
  <c r="L44" i="3" s="1"/>
  <c r="E44" i="2"/>
  <c r="E45" i="2"/>
  <c r="E46" i="2"/>
  <c r="E47" i="2"/>
  <c r="E49" i="2"/>
  <c r="E50" i="2"/>
  <c r="E52" i="2"/>
  <c r="E53" i="2"/>
  <c r="E54" i="2"/>
  <c r="E55" i="2"/>
  <c r="E57" i="2"/>
  <c r="E58" i="2"/>
  <c r="E59" i="2"/>
  <c r="E60" i="2"/>
  <c r="E61" i="2"/>
  <c r="E63" i="2"/>
  <c r="I52" i="3"/>
  <c r="C28" i="3"/>
  <c r="I19" i="3"/>
  <c r="E3" i="2"/>
  <c r="E2" i="2"/>
  <c r="I25" i="3" l="1"/>
  <c r="F21" i="2"/>
  <c r="I24" i="3"/>
  <c r="F15" i="2"/>
  <c r="F11" i="2"/>
  <c r="F19" i="2"/>
  <c r="L18" i="3"/>
  <c r="C18" i="3"/>
  <c r="C22" i="3"/>
  <c r="L64" i="3"/>
  <c r="L55" i="3"/>
  <c r="F16" i="2"/>
  <c r="F51" i="2"/>
  <c r="F19" i="3"/>
  <c r="F32" i="3"/>
  <c r="I56" i="3"/>
  <c r="L47" i="3"/>
  <c r="F33" i="3"/>
  <c r="F30" i="2"/>
  <c r="L25" i="3"/>
  <c r="F14" i="3"/>
  <c r="F10" i="3"/>
  <c r="L39" i="3"/>
  <c r="L36" i="3"/>
  <c r="I32" i="3"/>
  <c r="I30" i="3"/>
  <c r="C24" i="3"/>
  <c r="C21" i="3"/>
  <c r="C19" i="3"/>
  <c r="C15" i="3"/>
  <c r="I13" i="3"/>
  <c r="C52" i="3"/>
  <c r="I26" i="3"/>
  <c r="F63" i="2"/>
  <c r="C35" i="3"/>
  <c r="F61" i="3"/>
  <c r="F60" i="2"/>
  <c r="C56" i="3"/>
  <c r="L56" i="3"/>
  <c r="F55" i="2"/>
  <c r="L53" i="3"/>
  <c r="I45" i="3"/>
  <c r="F45" i="3"/>
  <c r="F41" i="3"/>
  <c r="F35" i="3"/>
  <c r="L35" i="3"/>
  <c r="F34" i="2"/>
  <c r="I35" i="3"/>
  <c r="I31" i="3"/>
  <c r="C31" i="3"/>
  <c r="C27" i="3"/>
  <c r="F48" i="3"/>
  <c r="C33" i="3"/>
  <c r="I60" i="3"/>
  <c r="I39" i="3"/>
  <c r="F58" i="2"/>
  <c r="F43" i="2"/>
  <c r="F29" i="3"/>
  <c r="F39" i="3"/>
  <c r="L48" i="3"/>
  <c r="I55" i="3"/>
  <c r="I64" i="3"/>
  <c r="F54" i="2"/>
  <c r="C39" i="3"/>
  <c r="F44" i="3"/>
  <c r="I44" i="3"/>
  <c r="F38" i="2"/>
  <c r="F59" i="2"/>
  <c r="C44" i="3"/>
  <c r="C60" i="3"/>
  <c r="C64" i="3"/>
  <c r="C55" i="3"/>
  <c r="F55" i="3"/>
  <c r="L60" i="3"/>
  <c r="F60" i="3"/>
  <c r="F64" i="3"/>
  <c r="F18" i="3"/>
  <c r="L22" i="3"/>
  <c r="F22" i="3"/>
  <c r="I66" i="3"/>
  <c r="F42" i="2"/>
  <c r="C54" i="3"/>
  <c r="I63" i="3"/>
  <c r="C47" i="3"/>
  <c r="I54" i="3"/>
  <c r="C43" i="3"/>
  <c r="I34" i="3"/>
  <c r="I23" i="3"/>
  <c r="F23" i="3"/>
  <c r="F66" i="3"/>
  <c r="C66" i="3"/>
  <c r="F65" i="2"/>
  <c r="F29" i="2"/>
  <c r="C59" i="3"/>
  <c r="I50" i="3"/>
  <c r="L15" i="3"/>
  <c r="F11" i="3"/>
  <c r="F35" i="2"/>
  <c r="F17" i="2"/>
  <c r="I29" i="3"/>
  <c r="F32" i="2"/>
  <c r="I10" i="3"/>
  <c r="C36" i="3"/>
  <c r="C25" i="3"/>
  <c r="C20" i="3"/>
  <c r="L20" i="3"/>
  <c r="L29" i="3"/>
  <c r="F26" i="2"/>
  <c r="C10" i="3"/>
  <c r="F36" i="3"/>
  <c r="F25" i="3"/>
  <c r="I16" i="3"/>
  <c r="F20" i="3"/>
  <c r="C29" i="3"/>
  <c r="C16" i="3"/>
  <c r="L16" i="3"/>
  <c r="F13" i="2"/>
  <c r="L41" i="3"/>
  <c r="I48" i="3"/>
  <c r="F47" i="2"/>
  <c r="C48" i="3"/>
  <c r="L31" i="3"/>
  <c r="L66" i="3"/>
  <c r="I37" i="3"/>
  <c r="L52" i="3"/>
  <c r="F16" i="3"/>
  <c r="F37" i="2"/>
  <c r="F53" i="2"/>
  <c r="F47" i="3"/>
  <c r="F54" i="3"/>
  <c r="F43" i="3"/>
  <c r="L43" i="3"/>
  <c r="F59" i="3"/>
  <c r="L54" i="3"/>
  <c r="C63" i="3"/>
  <c r="L63" i="3"/>
  <c r="I43" i="3"/>
  <c r="L59" i="3"/>
  <c r="I59" i="3"/>
  <c r="C17" i="3"/>
  <c r="F65" i="3"/>
  <c r="F46" i="2"/>
  <c r="I47" i="3"/>
  <c r="F63" i="3"/>
  <c r="I17" i="3"/>
  <c r="C34" i="3"/>
  <c r="F12" i="2"/>
  <c r="F31" i="2"/>
  <c r="F44" i="2"/>
  <c r="F52" i="2"/>
  <c r="I15" i="3"/>
  <c r="L28" i="3"/>
  <c r="L32" i="3"/>
  <c r="C45" i="3"/>
  <c r="F50" i="3"/>
  <c r="C61" i="3"/>
  <c r="F25" i="2"/>
  <c r="F40" i="2"/>
  <c r="F49" i="2"/>
  <c r="F24" i="3"/>
  <c r="L45" i="3"/>
  <c r="F56" i="3"/>
  <c r="I41" i="3"/>
  <c r="I53" i="3"/>
  <c r="I61" i="3"/>
  <c r="L61" i="3"/>
  <c r="C41" i="3"/>
  <c r="C50" i="3"/>
  <c r="L50" i="3"/>
  <c r="L27" i="3"/>
  <c r="F27" i="3"/>
  <c r="I27" i="3"/>
  <c r="C5" i="3"/>
  <c r="I5" i="3"/>
  <c r="L5" i="3"/>
  <c r="F5" i="3"/>
  <c r="I21" i="3"/>
  <c r="F15" i="3"/>
  <c r="F36" i="2"/>
  <c r="L37" i="3"/>
  <c r="C37" i="3"/>
  <c r="F37" i="3"/>
  <c r="F57" i="2"/>
  <c r="I58" i="3"/>
  <c r="L58" i="3"/>
  <c r="F58" i="3"/>
  <c r="I42" i="3"/>
  <c r="F41" i="2"/>
  <c r="L42" i="3"/>
  <c r="C42" i="3"/>
  <c r="F42" i="3"/>
  <c r="C58" i="3"/>
  <c r="I65" i="3"/>
  <c r="I51" i="3"/>
  <c r="L51" i="3"/>
  <c r="C51" i="3"/>
  <c r="F50" i="2"/>
  <c r="F51" i="3"/>
  <c r="F62" i="3"/>
  <c r="C62" i="3"/>
  <c r="F61" i="2"/>
  <c r="L62" i="3"/>
  <c r="F46" i="3"/>
  <c r="L46" i="3"/>
  <c r="I46" i="3"/>
  <c r="F45" i="2"/>
  <c r="C46" i="3"/>
  <c r="I62" i="3"/>
  <c r="I38" i="3"/>
  <c r="L38" i="3"/>
  <c r="F38" i="3"/>
  <c r="C38" i="3"/>
  <c r="F33" i="2"/>
  <c r="L34" i="3"/>
  <c r="F34" i="3"/>
  <c r="L30" i="3"/>
  <c r="F30" i="3"/>
  <c r="C30" i="3"/>
  <c r="L26" i="3"/>
  <c r="F26" i="3"/>
  <c r="C26" i="3"/>
  <c r="F23" i="2"/>
  <c r="L21" i="3"/>
  <c r="F18" i="2"/>
  <c r="F21" i="3"/>
  <c r="F14" i="2"/>
  <c r="L17" i="3"/>
  <c r="F17" i="3"/>
  <c r="L13" i="3"/>
  <c r="C13" i="3"/>
  <c r="F10" i="2"/>
  <c r="F13" i="3"/>
  <c r="F64" i="2"/>
  <c r="C65" i="3"/>
  <c r="L65" i="3"/>
  <c r="F20" i="2"/>
  <c r="C23" i="3"/>
  <c r="L23" i="3"/>
  <c r="F2" i="2"/>
  <c r="F3" i="2"/>
  <c r="I6" i="3"/>
  <c r="C6" i="3"/>
  <c r="F6" i="3"/>
  <c r="L6" i="3"/>
  <c r="F31" i="3"/>
  <c r="I33" i="3"/>
  <c r="L33" i="3"/>
  <c r="F28" i="3"/>
  <c r="I14" i="3"/>
  <c r="L14" i="3"/>
  <c r="L11" i="3"/>
  <c r="F8" i="2"/>
  <c r="I11" i="3"/>
  <c r="C11" i="3"/>
  <c r="C53" i="3"/>
  <c r="F53" i="3"/>
  <c r="L10" i="3"/>
  <c r="F7" i="2"/>
  <c r="K3" i="3" l="1"/>
  <c r="E3" i="3" l="1"/>
  <c r="G2" i="3" s="1"/>
  <c r="M2" i="3"/>
  <c r="H3" i="3"/>
  <c r="J2" i="3" s="1"/>
  <c r="B3" i="3"/>
  <c r="D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WITKOWSKI</author>
  </authors>
  <commentList>
    <comment ref="I66" authorId="0" shapeId="0" xr:uid="{76CF8D59-E624-4893-8F33-6E0E659C406C}">
      <text>
        <r>
          <rPr>
            <b/>
            <sz val="9"/>
            <color indexed="81"/>
            <rFont val="Tahoma"/>
            <family val="2"/>
          </rPr>
          <t>Indiquer les poids en gr</t>
        </r>
      </text>
    </comment>
    <comment ref="B67" authorId="0" shapeId="0" xr:uid="{2E9ADE51-207E-421A-947D-6530802EB31E}">
      <text>
        <r>
          <rPr>
            <b/>
            <sz val="9"/>
            <color indexed="81"/>
            <rFont val="Tahoma"/>
            <family val="2"/>
          </rPr>
          <t>Poids du pâton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<sst xmlns="http://schemas.openxmlformats.org/spreadsheetml/2006/main" count="137" uniqueCount="92">
  <si>
    <t>Produit</t>
  </si>
  <si>
    <t>Qt en g</t>
  </si>
  <si>
    <t>Prix au g</t>
  </si>
  <si>
    <t>Prix au Kg</t>
  </si>
  <si>
    <t>Base Tomate</t>
  </si>
  <si>
    <t>Base crème</t>
  </si>
  <si>
    <t>Jambon Blanc</t>
  </si>
  <si>
    <t>Jambon cru</t>
  </si>
  <si>
    <t>Volaille</t>
  </si>
  <si>
    <t>Chorizo</t>
  </si>
  <si>
    <t>Chorizo a cuire</t>
  </si>
  <si>
    <t>Magret</t>
  </si>
  <si>
    <t>Merguez</t>
  </si>
  <si>
    <t>Andouillette</t>
  </si>
  <si>
    <t>Agneau</t>
  </si>
  <si>
    <t>Lardons</t>
  </si>
  <si>
    <t>Bacon</t>
  </si>
  <si>
    <t>Boudin noir</t>
  </si>
  <si>
    <t>Viande kebab</t>
  </si>
  <si>
    <t>Crevette</t>
  </si>
  <si>
    <t>Saumon F</t>
  </si>
  <si>
    <t>Gorgonzola</t>
  </si>
  <si>
    <t>Reblochon</t>
  </si>
  <si>
    <t>Raclette</t>
  </si>
  <si>
    <t>Parmesan</t>
  </si>
  <si>
    <t>Camembert</t>
  </si>
  <si>
    <t>Mascarpone</t>
  </si>
  <si>
    <t>Champi</t>
  </si>
  <si>
    <t>Poivron</t>
  </si>
  <si>
    <t>Oignons</t>
  </si>
  <si>
    <t>Ananas</t>
  </si>
  <si>
    <t>Tomate cerise</t>
  </si>
  <si>
    <t>Courgette</t>
  </si>
  <si>
    <t>Aubergine</t>
  </si>
  <si>
    <t>Pomme</t>
  </si>
  <si>
    <t>Brocoli</t>
  </si>
  <si>
    <t>Pomme de terre</t>
  </si>
  <si>
    <t>Basilic</t>
  </si>
  <si>
    <t>Olive noire</t>
  </si>
  <si>
    <t>Anchois</t>
  </si>
  <si>
    <t>Amande</t>
  </si>
  <si>
    <t>Noisette</t>
  </si>
  <si>
    <t>Noix</t>
  </si>
  <si>
    <t>Miel</t>
  </si>
  <si>
    <t>Aneth</t>
  </si>
  <si>
    <t>Origan</t>
  </si>
  <si>
    <t>Citron</t>
  </si>
  <si>
    <t>Moutarde</t>
  </si>
  <si>
    <t>Huile olive</t>
  </si>
  <si>
    <t>Harissa</t>
  </si>
  <si>
    <t>Dosage</t>
  </si>
  <si>
    <t>Farine</t>
  </si>
  <si>
    <t>Eau</t>
  </si>
  <si>
    <t>Levure</t>
  </si>
  <si>
    <t>Sel</t>
  </si>
  <si>
    <t>Quatro stagioni</t>
  </si>
  <si>
    <t>Regina</t>
  </si>
  <si>
    <t>Savoiardo</t>
  </si>
  <si>
    <t>Prix</t>
  </si>
  <si>
    <t>Ingrédients</t>
  </si>
  <si>
    <t>Qt</t>
  </si>
  <si>
    <t>A</t>
  </si>
  <si>
    <t>P</t>
  </si>
  <si>
    <t>Mozza bille</t>
  </si>
  <si>
    <t>Burrata</t>
  </si>
  <si>
    <t>Buffala</t>
  </si>
  <si>
    <t>Pizza 28</t>
  </si>
  <si>
    <t>Chèvre</t>
  </si>
  <si>
    <t>PU HT</t>
  </si>
  <si>
    <t>Calzone</t>
  </si>
  <si>
    <t>Coppa</t>
  </si>
  <si>
    <t>Salade roquette</t>
  </si>
  <si>
    <t>Pignon de pin</t>
  </si>
  <si>
    <t>Curry</t>
  </si>
  <si>
    <t>Prix vente TTC</t>
  </si>
  <si>
    <t>Prix TTC</t>
  </si>
  <si>
    <t>Protocole</t>
  </si>
  <si>
    <t>Pâton</t>
  </si>
  <si>
    <t>Œuf</t>
  </si>
  <si>
    <t>Asperges</t>
  </si>
  <si>
    <t>Pesto maison</t>
  </si>
  <si>
    <t>Câpre</t>
  </si>
  <si>
    <t>Cheddar</t>
  </si>
  <si>
    <t>Sauce Burger</t>
  </si>
  <si>
    <t>Sauce Pita</t>
  </si>
  <si>
    <t>Haché de bœuf</t>
  </si>
  <si>
    <t>Mozza  Râpée</t>
  </si>
  <si>
    <t>Salade mêlée</t>
  </si>
  <si>
    <t>Huile</t>
  </si>
  <si>
    <t>Pâte à pizza</t>
  </si>
  <si>
    <t>Avant cuisson</t>
  </si>
  <si>
    <t>Après cuisson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</si>
</sst>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.0"/>
    <numFmt numFmtId="165" formatCode="#,##0.00\ [$€-1]"/>
    <numFmt numFmtId="166" formatCode="_-* #,##0.0000\ &quot;€&quot;_-;\-* #,##0.0000\ &quot;€&quot;_-;_-* &quot;-&quot;????\ &quot;€&quot;_-;_-@_-"/>
    <numFmt numFmtId="167" formatCode="#,##0.00\ &quot;€&quot;"/>
    <numFmt numFmtId="168" formatCode="#,##0.0000\ &quot;€&quot;"/>
    <numFmt numFmtId="169" formatCode="#,##0&quot; g&quot;"/>
    <numFmt numFmtId="170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6" fontId="0" fillId="0" borderId="0" xfId="0" applyNumberFormat="1"/>
    <xf numFmtId="0" fontId="0" fillId="0" borderId="9" xfId="0" applyBorder="1" applyAlignment="1">
      <alignment horizontal="right" vertical="center"/>
    </xf>
    <xf numFmtId="168" fontId="0" fillId="3" borderId="1" xfId="0" applyNumberFormat="1" applyFill="1" applyBorder="1" applyAlignment="1">
      <alignment horizontal="right" vertical="center"/>
    </xf>
    <xf numFmtId="168" fontId="0" fillId="2" borderId="1" xfId="0" applyNumberFormat="1" applyFill="1" applyBorder="1" applyAlignment="1">
      <alignment horizontal="right" vertical="center"/>
    </xf>
    <xf numFmtId="167" fontId="0" fillId="0" borderId="0" xfId="0" applyNumberFormat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168" fontId="0" fillId="7" borderId="1" xfId="0" applyNumberFormat="1" applyFill="1" applyBorder="1" applyAlignment="1">
      <alignment horizontal="right" vertical="center"/>
    </xf>
    <xf numFmtId="168" fontId="0" fillId="8" borderId="1" xfId="0" applyNumberFormat="1" applyFill="1" applyBorder="1" applyAlignment="1">
      <alignment horizontal="right" vertical="center"/>
    </xf>
    <xf numFmtId="166" fontId="0" fillId="0" borderId="2" xfId="0" applyNumberFormat="1" applyBorder="1"/>
    <xf numFmtId="167" fontId="0" fillId="0" borderId="0" xfId="0" applyNumberFormat="1" applyFill="1"/>
    <xf numFmtId="167" fontId="1" fillId="0" borderId="1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168" fontId="0" fillId="0" borderId="1" xfId="0" applyNumberFormat="1" applyFill="1" applyBorder="1" applyAlignment="1">
      <alignment horizontal="right" vertic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2" fontId="0" fillId="0" borderId="1" xfId="0" applyNumberFormat="1" applyBorder="1"/>
    <xf numFmtId="0" fontId="1" fillId="12" borderId="1" xfId="0" applyFont="1" applyFill="1" applyBorder="1" applyAlignment="1">
      <alignment horizontal="center" vertical="center"/>
    </xf>
    <xf numFmtId="166" fontId="1" fillId="12" borderId="1" xfId="0" applyNumberFormat="1" applyFont="1" applyFill="1" applyBorder="1" applyAlignment="1">
      <alignment horizontal="center" vertical="center"/>
    </xf>
    <xf numFmtId="166" fontId="1" fillId="12" borderId="21" xfId="0" applyNumberFormat="1" applyFont="1" applyFill="1" applyBorder="1" applyAlignment="1">
      <alignment horizontal="center" vertical="center"/>
    </xf>
    <xf numFmtId="2" fontId="0" fillId="0" borderId="5" xfId="0" applyNumberFormat="1" applyBorder="1"/>
    <xf numFmtId="167" fontId="1" fillId="12" borderId="10" xfId="0" applyNumberFormat="1" applyFont="1" applyFill="1" applyBorder="1" applyAlignment="1" applyProtection="1">
      <alignment horizontal="center" vertical="center"/>
      <protection locked="0"/>
    </xf>
    <xf numFmtId="166" fontId="1" fillId="12" borderId="17" xfId="0" applyNumberFormat="1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164" fontId="0" fillId="0" borderId="15" xfId="0" applyNumberFormat="1" applyBorder="1"/>
    <xf numFmtId="2" fontId="0" fillId="0" borderId="17" xfId="0" applyNumberFormat="1" applyBorder="1"/>
    <xf numFmtId="170" fontId="0" fillId="0" borderId="16" xfId="0" applyNumberFormat="1" applyBorder="1"/>
    <xf numFmtId="2" fontId="0" fillId="0" borderId="13" xfId="0" applyNumberFormat="1" applyBorder="1"/>
    <xf numFmtId="0" fontId="0" fillId="0" borderId="0" xfId="0" applyFill="1" applyAlignment="1">
      <alignment horizontal="center" vertical="center"/>
    </xf>
    <xf numFmtId="44" fontId="0" fillId="0" borderId="0" xfId="0" applyNumberFormat="1" applyFill="1"/>
    <xf numFmtId="0" fontId="1" fillId="6" borderId="10" xfId="0" applyFont="1" applyFill="1" applyBorder="1" applyAlignment="1">
      <alignment horizontal="center" vertical="center"/>
    </xf>
    <xf numFmtId="168" fontId="0" fillId="3" borderId="22" xfId="0" applyNumberFormat="1" applyFill="1" applyBorder="1" applyAlignment="1">
      <alignment horizontal="right" vertical="center"/>
    </xf>
    <xf numFmtId="168" fontId="0" fillId="3" borderId="20" xfId="0" applyNumberFormat="1" applyFill="1" applyBorder="1" applyAlignment="1">
      <alignment horizontal="right" vertical="center"/>
    </xf>
    <xf numFmtId="168" fontId="0" fillId="3" borderId="24" xfId="0" applyNumberFormat="1" applyFill="1" applyBorder="1" applyAlignment="1">
      <alignment horizontal="right" vertical="center"/>
    </xf>
    <xf numFmtId="168" fontId="0" fillId="2" borderId="22" xfId="0" applyNumberFormat="1" applyFill="1" applyBorder="1" applyAlignment="1">
      <alignment horizontal="right" vertical="center"/>
    </xf>
    <xf numFmtId="168" fontId="0" fillId="2" borderId="20" xfId="0" applyNumberFormat="1" applyFill="1" applyBorder="1" applyAlignment="1">
      <alignment horizontal="right" vertical="center"/>
    </xf>
    <xf numFmtId="168" fontId="0" fillId="2" borderId="11" xfId="0" applyNumberFormat="1" applyFill="1" applyBorder="1" applyAlignment="1">
      <alignment horizontal="right" vertical="center"/>
    </xf>
    <xf numFmtId="168" fontId="0" fillId="5" borderId="22" xfId="0" applyNumberFormat="1" applyFill="1" applyBorder="1" applyAlignment="1">
      <alignment horizontal="right" vertical="center"/>
    </xf>
    <xf numFmtId="168" fontId="0" fillId="5" borderId="11" xfId="0" applyNumberFormat="1" applyFill="1" applyBorder="1" applyAlignment="1">
      <alignment horizontal="right" vertical="center"/>
    </xf>
    <xf numFmtId="168" fontId="0" fillId="8" borderId="22" xfId="0" applyNumberFormat="1" applyFill="1" applyBorder="1" applyAlignment="1">
      <alignment horizontal="right" vertical="center"/>
    </xf>
    <xf numFmtId="168" fontId="0" fillId="8" borderId="20" xfId="0" applyNumberFormat="1" applyFill="1" applyBorder="1" applyAlignment="1">
      <alignment horizontal="right" vertical="center"/>
    </xf>
    <xf numFmtId="168" fontId="0" fillId="8" borderId="25" xfId="0" applyNumberFormat="1" applyFill="1" applyBorder="1" applyAlignment="1">
      <alignment horizontal="right" vertical="center"/>
    </xf>
    <xf numFmtId="168" fontId="0" fillId="7" borderId="22" xfId="0" applyNumberFormat="1" applyFill="1" applyBorder="1" applyAlignment="1">
      <alignment horizontal="right" vertical="center"/>
    </xf>
    <xf numFmtId="168" fontId="0" fillId="7" borderId="23" xfId="0" applyNumberFormat="1" applyFill="1" applyBorder="1" applyAlignment="1">
      <alignment horizontal="right" vertical="center"/>
    </xf>
    <xf numFmtId="168" fontId="0" fillId="7" borderId="20" xfId="0" applyNumberFormat="1" applyFill="1" applyBorder="1" applyAlignment="1">
      <alignment horizontal="right" vertical="center"/>
    </xf>
    <xf numFmtId="168" fontId="0" fillId="3" borderId="11" xfId="0" applyNumberFormat="1" applyFill="1" applyBorder="1" applyAlignment="1">
      <alignment horizontal="right" vertical="center"/>
    </xf>
    <xf numFmtId="166" fontId="1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170" fontId="0" fillId="0" borderId="1" xfId="0" applyNumberFormat="1" applyBorder="1" applyProtection="1"/>
    <xf numFmtId="166" fontId="0" fillId="0" borderId="21" xfId="0" applyNumberFormat="1" applyBorder="1" applyProtection="1"/>
    <xf numFmtId="166" fontId="0" fillId="0" borderId="26" xfId="0" applyNumberFormat="1" applyBorder="1" applyProtection="1"/>
    <xf numFmtId="166" fontId="1" fillId="0" borderId="26" xfId="0" applyNumberFormat="1" applyFont="1" applyFill="1" applyBorder="1" applyAlignment="1">
      <alignment horizontal="center" vertical="center"/>
    </xf>
    <xf numFmtId="166" fontId="0" fillId="0" borderId="7" xfId="0" applyNumberFormat="1" applyBorder="1"/>
    <xf numFmtId="166" fontId="0" fillId="0" borderId="8" xfId="0" applyNumberFormat="1" applyBorder="1"/>
    <xf numFmtId="166" fontId="0" fillId="0" borderId="12" xfId="0" applyNumberFormat="1" applyBorder="1"/>
    <xf numFmtId="166" fontId="1" fillId="0" borderId="19" xfId="0" applyNumberFormat="1" applyFont="1" applyFill="1" applyBorder="1" applyAlignment="1">
      <alignment horizontal="center" vertical="center"/>
    </xf>
    <xf numFmtId="164" fontId="0" fillId="10" borderId="22" xfId="0" applyNumberFormat="1" applyFill="1" applyBorder="1" applyProtection="1">
      <protection locked="0"/>
    </xf>
    <xf numFmtId="164" fontId="0" fillId="10" borderId="20" xfId="0" applyNumberFormat="1" applyFill="1" applyBorder="1" applyProtection="1">
      <protection locked="0"/>
    </xf>
    <xf numFmtId="164" fontId="0" fillId="10" borderId="11" xfId="0" applyNumberFormat="1" applyFill="1" applyBorder="1" applyProtection="1">
      <protection locked="0"/>
    </xf>
    <xf numFmtId="167" fontId="0" fillId="10" borderId="1" xfId="0" applyNumberFormat="1" applyFill="1" applyBorder="1" applyProtection="1">
      <protection locked="0"/>
    </xf>
    <xf numFmtId="0" fontId="0" fillId="10" borderId="1" xfId="0" applyFill="1" applyBorder="1" applyProtection="1">
      <protection locked="0"/>
    </xf>
    <xf numFmtId="167" fontId="0" fillId="10" borderId="2" xfId="0" applyNumberFormat="1" applyFill="1" applyBorder="1" applyProtection="1">
      <protection locked="0"/>
    </xf>
    <xf numFmtId="0" fontId="0" fillId="10" borderId="2" xfId="0" applyFill="1" applyBorder="1" applyProtection="1">
      <protection locked="0"/>
    </xf>
    <xf numFmtId="1" fontId="1" fillId="10" borderId="1" xfId="0" applyNumberFormat="1" applyFont="1" applyFill="1" applyBorder="1" applyAlignment="1" applyProtection="1">
      <alignment horizontal="right" vertical="center"/>
      <protection locked="0"/>
    </xf>
    <xf numFmtId="0" fontId="0" fillId="13" borderId="1" xfId="0" applyFill="1" applyBorder="1" applyAlignment="1">
      <alignment horizontal="right" vertical="center"/>
    </xf>
    <xf numFmtId="170" fontId="0" fillId="0" borderId="28" xfId="0" applyNumberFormat="1" applyBorder="1"/>
    <xf numFmtId="170" fontId="0" fillId="0" borderId="21" xfId="0" applyNumberFormat="1" applyBorder="1"/>
    <xf numFmtId="170" fontId="0" fillId="0" borderId="29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12" xfId="0" applyNumberFormat="1" applyBorder="1"/>
    <xf numFmtId="0" fontId="0" fillId="0" borderId="0" xfId="0" applyFont="1" applyAlignment="1">
      <alignment horizontal="left" vertical="center"/>
    </xf>
    <xf numFmtId="167" fontId="0" fillId="0" borderId="0" xfId="0" applyNumberFormat="1" applyFont="1" applyAlignment="1">
      <alignment horizontal="left" vertical="center"/>
    </xf>
    <xf numFmtId="168" fontId="0" fillId="3" borderId="13" xfId="0" applyNumberFormat="1" applyFill="1" applyBorder="1" applyAlignment="1">
      <alignment horizontal="right" vertical="center"/>
    </xf>
    <xf numFmtId="168" fontId="0" fillId="0" borderId="13" xfId="0" applyNumberFormat="1" applyFill="1" applyBorder="1" applyAlignment="1">
      <alignment horizontal="right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68" fontId="0" fillId="3" borderId="18" xfId="0" applyNumberFormat="1" applyFill="1" applyBorder="1" applyAlignment="1">
      <alignment horizontal="right" vertical="center"/>
    </xf>
    <xf numFmtId="168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168" fontId="0" fillId="2" borderId="13" xfId="0" applyNumberFormat="1" applyFill="1" applyBorder="1" applyAlignment="1">
      <alignment horizontal="right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168" fontId="0" fillId="7" borderId="13" xfId="0" applyNumberFormat="1" applyFill="1" applyBorder="1" applyAlignment="1">
      <alignment horizontal="right" vertical="center"/>
    </xf>
    <xf numFmtId="0" fontId="0" fillId="7" borderId="14" xfId="0" applyFill="1" applyBorder="1" applyAlignment="1" applyProtection="1">
      <alignment horizontal="center" vertical="center"/>
      <protection locked="0"/>
    </xf>
    <xf numFmtId="168" fontId="0" fillId="7" borderId="11" xfId="0" applyNumberFormat="1" applyFill="1" applyBorder="1" applyAlignment="1">
      <alignment horizontal="right" vertical="center"/>
    </xf>
    <xf numFmtId="168" fontId="0" fillId="7" borderId="5" xfId="0" applyNumberFormat="1" applyFill="1" applyBorder="1" applyAlignment="1">
      <alignment horizontal="right" vertical="center"/>
    </xf>
    <xf numFmtId="168" fontId="0" fillId="3" borderId="5" xfId="0" applyNumberFormat="1" applyFill="1" applyBorder="1" applyAlignment="1">
      <alignment horizontal="right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11" borderId="1" xfId="0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166" fontId="1" fillId="0" borderId="26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0" fillId="0" borderId="26" xfId="0" applyNumberFormat="1" applyBorder="1"/>
    <xf numFmtId="166" fontId="0" fillId="0" borderId="0" xfId="0" applyNumberFormat="1" applyFill="1" applyBorder="1"/>
    <xf numFmtId="167" fontId="0" fillId="0" borderId="0" xfId="0" applyNumberFormat="1" applyFill="1" applyBorder="1"/>
    <xf numFmtId="44" fontId="0" fillId="0" borderId="0" xfId="0" applyNumberFormat="1" applyFill="1" applyBorder="1"/>
    <xf numFmtId="167" fontId="1" fillId="10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6" xfId="0" applyNumberFormat="1" applyFont="1" applyFill="1" applyBorder="1" applyAlignment="1">
      <alignment horizontal="center" vertical="center"/>
    </xf>
    <xf numFmtId="167" fontId="0" fillId="9" borderId="10" xfId="0" applyNumberForma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169" fontId="0" fillId="6" borderId="15" xfId="0" applyNumberFormat="1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0" fillId="10" borderId="30" xfId="0" applyFill="1" applyBorder="1" applyAlignment="1" applyProtection="1">
      <alignment horizontal="right" vertical="center"/>
      <protection locked="0"/>
    </xf>
    <xf numFmtId="0" fontId="0" fillId="10" borderId="31" xfId="0" applyFill="1" applyBorder="1" applyAlignment="1" applyProtection="1">
      <alignment horizontal="right" vertical="center"/>
      <protection locked="0"/>
    </xf>
    <xf numFmtId="0" fontId="0" fillId="10" borderId="32" xfId="0" applyFill="1" applyBorder="1" applyAlignment="1" applyProtection="1">
      <alignment horizontal="right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1" fontId="0" fillId="3" borderId="32" xfId="0" applyNumberFormat="1" applyFill="1" applyBorder="1" applyAlignment="1" applyProtection="1">
      <alignment horizontal="right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>
      <alignment horizontal="center" vertical="center"/>
    </xf>
    <xf numFmtId="167" fontId="1" fillId="14" borderId="3" xfId="0" applyNumberFormat="1" applyFont="1" applyFill="1" applyBorder="1" applyAlignment="1">
      <alignment horizontal="center" vertical="center"/>
    </xf>
    <xf numFmtId="166" fontId="0" fillId="0" borderId="27" xfId="0" applyNumberFormat="1" applyBorder="1" applyAlignment="1">
      <alignment horizontal="center"/>
    </xf>
    <xf numFmtId="0" fontId="1" fillId="6" borderId="1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167" fontId="0" fillId="9" borderId="15" xfId="0" applyNumberFormat="1" applyFill="1" applyBorder="1" applyAlignment="1">
      <alignment horizontal="center" vertical="center"/>
    </xf>
    <xf numFmtId="167" fontId="0" fillId="9" borderId="17" xfId="0" applyNumberFormat="1" applyFill="1" applyBorder="1" applyAlignment="1">
      <alignment horizontal="center" vertical="center"/>
    </xf>
    <xf numFmtId="167" fontId="0" fillId="9" borderId="16" xfId="0" applyNumberForma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auto="1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66"/>
      <color rgb="FF00FF00"/>
      <color rgb="FFFF33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ël Wit" id="{7CAF23D3-6007-4AFE-B7B3-F99946866C96}" userId="49521ac09b1a53e1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3"/>
  <sheetViews>
    <sheetView tabSelected="1" zoomScale="130" zoomScaleNormal="130" workbookViewId="0">
      <pane ySplit="1" topLeftCell="A59" activePane="bottomLeft" state="frozen"/>
      <selection pane="bottomLeft" activeCell="I72" sqref="I72"/>
    </sheetView>
  </sheetViews>
  <sheetFormatPr baseColWidth="10" defaultColWidth="11.42578125" defaultRowHeight="13.7" customHeight="1" x14ac:dyDescent="0.25"/>
  <cols>
    <col min="1" max="1" width="1.42578125" customWidth="1"/>
    <col min="2" max="2" width="14.42578125" bestFit="1" customWidth="1"/>
    <col min="3" max="3" width="9.42578125" style="16" bestFit="1" customWidth="1"/>
    <col min="4" max="4" width="8.28515625" bestFit="1" customWidth="1"/>
    <col min="5" max="5" width="9.85546875" style="5" bestFit="1" customWidth="1"/>
    <col min="6" max="6" width="10.85546875" bestFit="1" customWidth="1"/>
    <col min="7" max="7" width="1.5703125" customWidth="1"/>
    <col min="8" max="8" width="10.85546875" customWidth="1"/>
    <col min="9" max="9" width="9" style="5" bestFit="1" customWidth="1"/>
    <col min="10" max="10" width="8.28515625" style="21" bestFit="1" customWidth="1"/>
    <col min="11" max="11" width="8.85546875" customWidth="1"/>
    <col min="12" max="12" width="8.5703125" bestFit="1" customWidth="1"/>
    <col min="13" max="252" width="8.85546875" customWidth="1"/>
  </cols>
  <sheetData>
    <row r="1" spans="2:10" s="4" customFormat="1" ht="13.7" customHeight="1" x14ac:dyDescent="0.25">
      <c r="B1" s="10" t="s">
        <v>0</v>
      </c>
      <c r="C1" s="17" t="s">
        <v>68</v>
      </c>
      <c r="D1" s="10" t="s">
        <v>1</v>
      </c>
      <c r="E1" s="11" t="s">
        <v>2</v>
      </c>
      <c r="F1" s="11" t="s">
        <v>3</v>
      </c>
      <c r="G1" s="103"/>
      <c r="H1" s="52"/>
      <c r="I1" s="104"/>
      <c r="J1" s="20"/>
    </row>
    <row r="2" spans="2:10" ht="13.7" customHeight="1" x14ac:dyDescent="0.25">
      <c r="B2" s="97" t="s">
        <v>4</v>
      </c>
      <c r="C2" s="65">
        <v>7.41</v>
      </c>
      <c r="D2" s="66">
        <v>5000</v>
      </c>
      <c r="E2" s="12">
        <f t="shared" ref="E2:E21" si="0">C2/D2</f>
        <v>1.482E-3</v>
      </c>
      <c r="F2" s="12">
        <f>E2*1000</f>
        <v>1.482</v>
      </c>
      <c r="G2" s="105"/>
      <c r="H2" s="53"/>
      <c r="I2" s="53"/>
    </row>
    <row r="3" spans="2:10" ht="13.7" customHeight="1" x14ac:dyDescent="0.25">
      <c r="B3" s="97" t="s">
        <v>5</v>
      </c>
      <c r="C3" s="65">
        <v>13.2</v>
      </c>
      <c r="D3" s="66">
        <v>5000</v>
      </c>
      <c r="E3" s="12">
        <f t="shared" si="0"/>
        <v>2.64E-3</v>
      </c>
      <c r="F3" s="12">
        <f t="shared" ref="F3:F63" si="1">E3*1000</f>
        <v>2.64</v>
      </c>
      <c r="G3" s="105"/>
      <c r="H3" s="53"/>
      <c r="I3" s="106"/>
    </row>
    <row r="4" spans="2:10" ht="13.7" customHeight="1" x14ac:dyDescent="0.25">
      <c r="B4" s="97" t="s">
        <v>80</v>
      </c>
      <c r="C4" s="65">
        <v>19</v>
      </c>
      <c r="D4" s="66">
        <v>1250</v>
      </c>
      <c r="E4" s="12">
        <f t="shared" ref="E4:E5" si="2">C4/D4</f>
        <v>1.52E-2</v>
      </c>
      <c r="F4" s="12">
        <f t="shared" ref="F4:F21" si="3">E4*1000</f>
        <v>15.2</v>
      </c>
      <c r="G4" s="105"/>
      <c r="H4" s="53"/>
      <c r="I4" s="106"/>
    </row>
    <row r="5" spans="2:10" ht="13.7" customHeight="1" x14ac:dyDescent="0.25">
      <c r="B5" s="97" t="s">
        <v>83</v>
      </c>
      <c r="C5" s="65">
        <v>4.84</v>
      </c>
      <c r="D5" s="66">
        <v>860</v>
      </c>
      <c r="E5" s="12">
        <f t="shared" si="2"/>
        <v>5.6279069767441858E-3</v>
      </c>
      <c r="F5" s="12">
        <f t="shared" ref="F5:F6" si="4">E5*1000</f>
        <v>5.6279069767441854</v>
      </c>
      <c r="G5" s="105"/>
      <c r="H5" s="53"/>
      <c r="I5" s="106"/>
    </row>
    <row r="6" spans="2:10" ht="13.7" customHeight="1" x14ac:dyDescent="0.25">
      <c r="B6" s="97" t="s">
        <v>84</v>
      </c>
      <c r="C6" s="65">
        <v>1</v>
      </c>
      <c r="D6" s="66">
        <v>1000</v>
      </c>
      <c r="E6" s="12">
        <f t="shared" ref="E6" si="5">C6/D6</f>
        <v>1E-3</v>
      </c>
      <c r="F6" s="12">
        <f t="shared" si="4"/>
        <v>1</v>
      </c>
      <c r="G6" s="105"/>
      <c r="H6" s="53"/>
      <c r="I6" s="106"/>
    </row>
    <row r="7" spans="2:10" ht="13.7" customHeight="1" x14ac:dyDescent="0.25">
      <c r="B7" s="98" t="s">
        <v>6</v>
      </c>
      <c r="C7" s="65">
        <v>4.18</v>
      </c>
      <c r="D7" s="66">
        <v>1000</v>
      </c>
      <c r="E7" s="12">
        <f t="shared" si="0"/>
        <v>4.1799999999999997E-3</v>
      </c>
      <c r="F7" s="12">
        <f t="shared" si="3"/>
        <v>4.18</v>
      </c>
      <c r="G7" s="105"/>
      <c r="H7" s="53"/>
      <c r="I7" s="106"/>
    </row>
    <row r="8" spans="2:10" ht="13.7" customHeight="1" x14ac:dyDescent="0.25">
      <c r="B8" s="98" t="s">
        <v>7</v>
      </c>
      <c r="C8" s="65">
        <v>11.88</v>
      </c>
      <c r="D8" s="66">
        <v>500</v>
      </c>
      <c r="E8" s="12">
        <f t="shared" si="0"/>
        <v>2.376E-2</v>
      </c>
      <c r="F8" s="12">
        <f t="shared" si="3"/>
        <v>23.76</v>
      </c>
      <c r="G8" s="105"/>
      <c r="H8" s="53"/>
      <c r="I8" s="106"/>
    </row>
    <row r="9" spans="2:10" ht="13.7" customHeight="1" x14ac:dyDescent="0.25">
      <c r="B9" s="98" t="s">
        <v>70</v>
      </c>
      <c r="C9" s="65">
        <v>4.45</v>
      </c>
      <c r="D9" s="66">
        <v>500</v>
      </c>
      <c r="E9" s="12">
        <f t="shared" si="0"/>
        <v>8.8999999999999999E-3</v>
      </c>
      <c r="F9" s="12">
        <f t="shared" si="3"/>
        <v>8.9</v>
      </c>
      <c r="G9" s="105"/>
      <c r="H9" s="53"/>
      <c r="I9" s="106"/>
    </row>
    <row r="10" spans="2:10" ht="13.7" customHeight="1" x14ac:dyDescent="0.25">
      <c r="B10" s="98" t="s">
        <v>8</v>
      </c>
      <c r="C10" s="65">
        <v>6.33</v>
      </c>
      <c r="D10" s="66">
        <v>1000</v>
      </c>
      <c r="E10" s="12">
        <f t="shared" si="0"/>
        <v>6.3299999999999997E-3</v>
      </c>
      <c r="F10" s="12">
        <f t="shared" si="3"/>
        <v>6.33</v>
      </c>
      <c r="G10" s="105"/>
      <c r="H10" s="53"/>
      <c r="I10" s="106"/>
    </row>
    <row r="11" spans="2:10" ht="13.7" customHeight="1" x14ac:dyDescent="0.25">
      <c r="B11" s="98" t="s">
        <v>9</v>
      </c>
      <c r="C11" s="65">
        <v>5.38</v>
      </c>
      <c r="D11" s="66">
        <v>500</v>
      </c>
      <c r="E11" s="12">
        <f t="shared" si="0"/>
        <v>1.076E-2</v>
      </c>
      <c r="F11" s="12">
        <f t="shared" si="3"/>
        <v>10.76</v>
      </c>
      <c r="G11" s="105"/>
      <c r="H11" s="53"/>
      <c r="I11" s="106"/>
    </row>
    <row r="12" spans="2:10" ht="13.7" customHeight="1" x14ac:dyDescent="0.25">
      <c r="B12" s="98" t="s">
        <v>10</v>
      </c>
      <c r="C12" s="65">
        <v>7.21</v>
      </c>
      <c r="D12" s="66">
        <v>1000</v>
      </c>
      <c r="E12" s="12">
        <f t="shared" si="0"/>
        <v>7.2100000000000003E-3</v>
      </c>
      <c r="F12" s="12">
        <f t="shared" si="3"/>
        <v>7.21</v>
      </c>
      <c r="G12" s="105"/>
      <c r="H12" s="53"/>
      <c r="I12" s="106"/>
    </row>
    <row r="13" spans="2:10" ht="13.7" customHeight="1" x14ac:dyDescent="0.25">
      <c r="B13" s="98" t="s">
        <v>11</v>
      </c>
      <c r="C13" s="65">
        <v>11</v>
      </c>
      <c r="D13" s="66">
        <v>1000</v>
      </c>
      <c r="E13" s="12">
        <f t="shared" si="0"/>
        <v>1.0999999999999999E-2</v>
      </c>
      <c r="F13" s="12">
        <f t="shared" si="3"/>
        <v>11</v>
      </c>
      <c r="G13" s="105"/>
      <c r="H13" s="53"/>
      <c r="I13" s="106"/>
    </row>
    <row r="14" spans="2:10" ht="13.7" customHeight="1" x14ac:dyDescent="0.25">
      <c r="B14" s="98" t="s">
        <v>12</v>
      </c>
      <c r="C14" s="65">
        <v>3.4</v>
      </c>
      <c r="D14" s="66">
        <v>500</v>
      </c>
      <c r="E14" s="12">
        <f t="shared" si="0"/>
        <v>6.7999999999999996E-3</v>
      </c>
      <c r="F14" s="12">
        <f t="shared" si="3"/>
        <v>6.8</v>
      </c>
      <c r="G14" s="105"/>
      <c r="H14" s="53"/>
      <c r="I14" s="106"/>
    </row>
    <row r="15" spans="2:10" ht="13.7" customHeight="1" x14ac:dyDescent="0.25">
      <c r="B15" s="98" t="s">
        <v>85</v>
      </c>
      <c r="C15" s="65">
        <v>5.47</v>
      </c>
      <c r="D15" s="66">
        <v>1000</v>
      </c>
      <c r="E15" s="12">
        <f t="shared" si="0"/>
        <v>5.47E-3</v>
      </c>
      <c r="F15" s="12">
        <f t="shared" si="3"/>
        <v>5.47</v>
      </c>
      <c r="G15" s="105"/>
      <c r="H15" s="53"/>
      <c r="I15" s="106"/>
    </row>
    <row r="16" spans="2:10" ht="13.7" customHeight="1" x14ac:dyDescent="0.25">
      <c r="B16" s="98" t="s">
        <v>13</v>
      </c>
      <c r="C16" s="65">
        <v>10</v>
      </c>
      <c r="D16" s="66">
        <v>1000</v>
      </c>
      <c r="E16" s="12">
        <f t="shared" si="0"/>
        <v>0.01</v>
      </c>
      <c r="F16" s="12">
        <f t="shared" si="3"/>
        <v>10</v>
      </c>
      <c r="G16" s="105"/>
      <c r="H16" s="53"/>
      <c r="I16" s="106"/>
    </row>
    <row r="17" spans="2:9" ht="13.7" customHeight="1" x14ac:dyDescent="0.25">
      <c r="B17" s="98" t="s">
        <v>14</v>
      </c>
      <c r="C17" s="65">
        <v>9</v>
      </c>
      <c r="D17" s="66">
        <v>1000</v>
      </c>
      <c r="E17" s="12">
        <f t="shared" si="0"/>
        <v>8.9999999999999993E-3</v>
      </c>
      <c r="F17" s="12">
        <f t="shared" si="3"/>
        <v>9</v>
      </c>
      <c r="G17" s="105"/>
      <c r="H17" s="53"/>
      <c r="I17" s="106"/>
    </row>
    <row r="18" spans="2:9" ht="13.7" customHeight="1" x14ac:dyDescent="0.25">
      <c r="B18" s="98" t="s">
        <v>15</v>
      </c>
      <c r="C18" s="65">
        <v>5.35</v>
      </c>
      <c r="D18" s="66">
        <v>1000</v>
      </c>
      <c r="E18" s="12">
        <f t="shared" si="0"/>
        <v>5.3499999999999997E-3</v>
      </c>
      <c r="F18" s="12">
        <f t="shared" si="3"/>
        <v>5.35</v>
      </c>
      <c r="G18" s="105"/>
      <c r="H18" s="53"/>
      <c r="I18" s="106"/>
    </row>
    <row r="19" spans="2:9" ht="13.7" customHeight="1" x14ac:dyDescent="0.25">
      <c r="B19" s="98" t="s">
        <v>16</v>
      </c>
      <c r="C19" s="65"/>
      <c r="D19" s="66">
        <v>1000</v>
      </c>
      <c r="E19" s="12">
        <f t="shared" si="0"/>
        <v>0</v>
      </c>
      <c r="F19" s="12">
        <f t="shared" si="3"/>
        <v>0</v>
      </c>
      <c r="G19" s="105"/>
      <c r="H19" s="53"/>
      <c r="I19" s="106"/>
    </row>
    <row r="20" spans="2:9" ht="13.7" customHeight="1" x14ac:dyDescent="0.25">
      <c r="B20" s="98" t="s">
        <v>17</v>
      </c>
      <c r="C20" s="65">
        <v>4</v>
      </c>
      <c r="D20" s="66">
        <v>1000</v>
      </c>
      <c r="E20" s="12">
        <f t="shared" si="0"/>
        <v>4.0000000000000001E-3</v>
      </c>
      <c r="F20" s="12">
        <f t="shared" si="3"/>
        <v>4</v>
      </c>
      <c r="G20" s="105"/>
      <c r="H20" s="53"/>
      <c r="I20" s="106"/>
    </row>
    <row r="21" spans="2:9" ht="13.7" customHeight="1" x14ac:dyDescent="0.25">
      <c r="B21" s="98" t="s">
        <v>18</v>
      </c>
      <c r="C21" s="65">
        <v>12</v>
      </c>
      <c r="D21" s="66">
        <v>1000</v>
      </c>
      <c r="E21" s="12">
        <f t="shared" si="0"/>
        <v>1.2E-2</v>
      </c>
      <c r="F21" s="12">
        <f t="shared" si="3"/>
        <v>12</v>
      </c>
      <c r="G21" s="105"/>
      <c r="H21" s="53"/>
      <c r="I21" s="106"/>
    </row>
    <row r="22" spans="2:9" ht="13.7" customHeight="1" x14ac:dyDescent="0.25">
      <c r="B22" s="99" t="s">
        <v>19</v>
      </c>
      <c r="C22" s="65"/>
      <c r="D22" s="66">
        <v>1000</v>
      </c>
      <c r="E22" s="12">
        <f t="shared" ref="E22:E63" si="6">C22/D22</f>
        <v>0</v>
      </c>
      <c r="F22" s="12">
        <f t="shared" si="1"/>
        <v>0</v>
      </c>
      <c r="G22" s="105"/>
      <c r="H22" s="53"/>
      <c r="I22" s="106"/>
    </row>
    <row r="23" spans="2:9" ht="13.7" customHeight="1" x14ac:dyDescent="0.25">
      <c r="B23" s="99" t="s">
        <v>20</v>
      </c>
      <c r="C23" s="65">
        <v>8.85</v>
      </c>
      <c r="D23" s="66">
        <v>500</v>
      </c>
      <c r="E23" s="12">
        <f t="shared" si="6"/>
        <v>1.77E-2</v>
      </c>
      <c r="F23" s="12">
        <f t="shared" si="1"/>
        <v>17.7</v>
      </c>
      <c r="G23" s="105"/>
      <c r="H23" s="53"/>
      <c r="I23" s="107"/>
    </row>
    <row r="24" spans="2:9" ht="13.7" customHeight="1" x14ac:dyDescent="0.25">
      <c r="B24" s="100" t="s">
        <v>78</v>
      </c>
      <c r="C24" s="65">
        <v>0.1043</v>
      </c>
      <c r="D24" s="66">
        <v>1</v>
      </c>
      <c r="E24" s="12">
        <f t="shared" si="6"/>
        <v>0.1043</v>
      </c>
      <c r="F24" s="12"/>
      <c r="G24" s="105"/>
      <c r="H24" s="53"/>
      <c r="I24" s="106"/>
    </row>
    <row r="25" spans="2:9" ht="13.7" customHeight="1" x14ac:dyDescent="0.25">
      <c r="B25" s="100" t="s">
        <v>86</v>
      </c>
      <c r="C25" s="65">
        <v>11.43</v>
      </c>
      <c r="D25" s="66">
        <v>2500</v>
      </c>
      <c r="E25" s="12">
        <f t="shared" si="6"/>
        <v>4.5719999999999997E-3</v>
      </c>
      <c r="F25" s="12">
        <f t="shared" si="1"/>
        <v>4.5720000000000001</v>
      </c>
      <c r="G25" s="105"/>
      <c r="H25" s="53"/>
      <c r="I25" s="106"/>
    </row>
    <row r="26" spans="2:9" ht="13.7" customHeight="1" x14ac:dyDescent="0.25">
      <c r="B26" s="100" t="s">
        <v>65</v>
      </c>
      <c r="C26" s="65">
        <v>1.95</v>
      </c>
      <c r="D26" s="66">
        <v>125</v>
      </c>
      <c r="E26" s="12">
        <f t="shared" si="6"/>
        <v>1.5599999999999999E-2</v>
      </c>
      <c r="F26" s="12">
        <f t="shared" si="1"/>
        <v>15.6</v>
      </c>
      <c r="G26" s="105"/>
      <c r="H26" s="53"/>
      <c r="I26" s="106"/>
    </row>
    <row r="27" spans="2:9" ht="13.7" customHeight="1" x14ac:dyDescent="0.25">
      <c r="B27" s="100" t="s">
        <v>63</v>
      </c>
      <c r="C27" s="65"/>
      <c r="D27" s="66">
        <v>1000</v>
      </c>
      <c r="E27" s="12">
        <f t="shared" si="6"/>
        <v>0</v>
      </c>
      <c r="F27" s="12">
        <f t="shared" si="1"/>
        <v>0</v>
      </c>
      <c r="G27" s="105"/>
      <c r="H27" s="53"/>
      <c r="I27" s="106"/>
    </row>
    <row r="28" spans="2:9" ht="13.7" customHeight="1" x14ac:dyDescent="0.25">
      <c r="B28" s="100" t="s">
        <v>64</v>
      </c>
      <c r="C28" s="65">
        <v>6.65</v>
      </c>
      <c r="D28" s="66">
        <v>250</v>
      </c>
      <c r="E28" s="12">
        <f t="shared" si="6"/>
        <v>2.6600000000000002E-2</v>
      </c>
      <c r="F28" s="12">
        <f t="shared" si="1"/>
        <v>26.6</v>
      </c>
      <c r="G28" s="105"/>
      <c r="H28" s="53"/>
      <c r="I28" s="106"/>
    </row>
    <row r="29" spans="2:9" ht="13.7" customHeight="1" x14ac:dyDescent="0.25">
      <c r="B29" s="100" t="s">
        <v>82</v>
      </c>
      <c r="C29" s="65">
        <v>8.2799999999999994</v>
      </c>
      <c r="D29" s="66">
        <v>1000</v>
      </c>
      <c r="E29" s="12">
        <f t="shared" si="6"/>
        <v>8.2799999999999992E-3</v>
      </c>
      <c r="F29" s="12">
        <f t="shared" si="1"/>
        <v>8.2799999999999994</v>
      </c>
      <c r="G29" s="105"/>
      <c r="H29" s="53"/>
      <c r="I29" s="106"/>
    </row>
    <row r="30" spans="2:9" ht="13.7" customHeight="1" x14ac:dyDescent="0.25">
      <c r="B30" s="100" t="s">
        <v>67</v>
      </c>
      <c r="C30" s="65">
        <v>1.55</v>
      </c>
      <c r="D30" s="66">
        <v>180</v>
      </c>
      <c r="E30" s="12">
        <f t="shared" si="6"/>
        <v>8.611111111111111E-3</v>
      </c>
      <c r="F30" s="12">
        <f t="shared" si="1"/>
        <v>8.6111111111111107</v>
      </c>
      <c r="G30" s="105"/>
      <c r="H30" s="53"/>
      <c r="I30" s="106"/>
    </row>
    <row r="31" spans="2:9" ht="13.7" customHeight="1" x14ac:dyDescent="0.25">
      <c r="B31" s="100" t="s">
        <v>21</v>
      </c>
      <c r="C31" s="65">
        <v>9.3000000000000007</v>
      </c>
      <c r="D31" s="66">
        <v>1000</v>
      </c>
      <c r="E31" s="12">
        <f t="shared" si="6"/>
        <v>9.300000000000001E-3</v>
      </c>
      <c r="F31" s="12">
        <f t="shared" si="1"/>
        <v>9.3000000000000007</v>
      </c>
      <c r="G31" s="105"/>
      <c r="H31" s="53"/>
      <c r="I31" s="106"/>
    </row>
    <row r="32" spans="2:9" ht="13.7" customHeight="1" x14ac:dyDescent="0.25">
      <c r="B32" s="100" t="s">
        <v>22</v>
      </c>
      <c r="C32" s="65">
        <v>4.5</v>
      </c>
      <c r="D32" s="66">
        <v>450</v>
      </c>
      <c r="E32" s="12">
        <f t="shared" si="6"/>
        <v>0.01</v>
      </c>
      <c r="F32" s="12">
        <f t="shared" si="1"/>
        <v>10</v>
      </c>
      <c r="G32" s="105"/>
      <c r="H32" s="53"/>
      <c r="I32" s="106"/>
    </row>
    <row r="33" spans="2:9" ht="13.7" customHeight="1" x14ac:dyDescent="0.25">
      <c r="B33" s="100" t="s">
        <v>23</v>
      </c>
      <c r="C33" s="65">
        <v>3.04</v>
      </c>
      <c r="D33" s="66">
        <v>400</v>
      </c>
      <c r="E33" s="12">
        <f t="shared" si="6"/>
        <v>7.6E-3</v>
      </c>
      <c r="F33" s="12">
        <f t="shared" si="1"/>
        <v>7.6</v>
      </c>
      <c r="G33" s="105"/>
      <c r="H33" s="53"/>
      <c r="I33" s="106"/>
    </row>
    <row r="34" spans="2:9" ht="13.7" customHeight="1" x14ac:dyDescent="0.25">
      <c r="B34" s="100" t="s">
        <v>24</v>
      </c>
      <c r="C34" s="65">
        <v>8.0399999999999991</v>
      </c>
      <c r="D34" s="66">
        <v>500</v>
      </c>
      <c r="E34" s="12">
        <f t="shared" si="6"/>
        <v>1.6079999999999997E-2</v>
      </c>
      <c r="F34" s="12">
        <f t="shared" si="1"/>
        <v>16.079999999999998</v>
      </c>
      <c r="G34" s="105"/>
      <c r="H34" s="53"/>
      <c r="I34" s="108"/>
    </row>
    <row r="35" spans="2:9" ht="13.7" customHeight="1" x14ac:dyDescent="0.25">
      <c r="B35" s="100" t="s">
        <v>25</v>
      </c>
      <c r="C35" s="65">
        <v>1.27</v>
      </c>
      <c r="D35" s="66">
        <v>240</v>
      </c>
      <c r="E35" s="12">
        <f>C35/D35</f>
        <v>5.2916666666666667E-3</v>
      </c>
      <c r="F35" s="12">
        <f>E35*1000</f>
        <v>5.291666666666667</v>
      </c>
      <c r="G35" s="105"/>
      <c r="H35" s="53"/>
      <c r="I35" s="106"/>
    </row>
    <row r="36" spans="2:9" ht="13.7" customHeight="1" x14ac:dyDescent="0.25">
      <c r="B36" s="100" t="s">
        <v>26</v>
      </c>
      <c r="C36" s="65">
        <v>3.21</v>
      </c>
      <c r="D36" s="66">
        <v>500</v>
      </c>
      <c r="E36" s="12">
        <f>C36/D36</f>
        <v>6.4200000000000004E-3</v>
      </c>
      <c r="F36" s="12">
        <f>E36*1000</f>
        <v>6.42</v>
      </c>
      <c r="G36" s="105"/>
      <c r="H36" s="53"/>
      <c r="I36" s="106"/>
    </row>
    <row r="37" spans="2:9" ht="13.7" customHeight="1" x14ac:dyDescent="0.25">
      <c r="B37" s="101" t="s">
        <v>27</v>
      </c>
      <c r="C37" s="65">
        <v>1.99</v>
      </c>
      <c r="D37" s="66">
        <v>1000</v>
      </c>
      <c r="E37" s="12">
        <f t="shared" si="6"/>
        <v>1.99E-3</v>
      </c>
      <c r="F37" s="12">
        <f t="shared" si="1"/>
        <v>1.99</v>
      </c>
      <c r="G37" s="105"/>
      <c r="H37" s="53"/>
      <c r="I37" s="106"/>
    </row>
    <row r="38" spans="2:9" ht="13.7" customHeight="1" x14ac:dyDescent="0.25">
      <c r="B38" s="101" t="s">
        <v>28</v>
      </c>
      <c r="C38" s="65">
        <v>2.4300000000000002</v>
      </c>
      <c r="D38" s="66">
        <v>1000</v>
      </c>
      <c r="E38" s="12">
        <f t="shared" si="6"/>
        <v>2.4300000000000003E-3</v>
      </c>
      <c r="F38" s="12">
        <f t="shared" si="1"/>
        <v>2.4300000000000002</v>
      </c>
      <c r="G38" s="105"/>
      <c r="H38" s="53"/>
      <c r="I38" s="106"/>
    </row>
    <row r="39" spans="2:9" ht="13.7" customHeight="1" x14ac:dyDescent="0.25">
      <c r="B39" s="101" t="s">
        <v>79</v>
      </c>
      <c r="C39" s="65">
        <v>3</v>
      </c>
      <c r="D39" s="66">
        <v>1000</v>
      </c>
      <c r="E39" s="12">
        <f t="shared" si="6"/>
        <v>3.0000000000000001E-3</v>
      </c>
      <c r="F39" s="12">
        <f t="shared" si="1"/>
        <v>3</v>
      </c>
      <c r="G39" s="105"/>
      <c r="H39" s="53"/>
      <c r="I39" s="106"/>
    </row>
    <row r="40" spans="2:9" ht="13.7" customHeight="1" x14ac:dyDescent="0.25">
      <c r="B40" s="101" t="s">
        <v>29</v>
      </c>
      <c r="C40" s="65">
        <v>0.95</v>
      </c>
      <c r="D40" s="66">
        <v>1000</v>
      </c>
      <c r="E40" s="12">
        <f t="shared" si="6"/>
        <v>9.5E-4</v>
      </c>
      <c r="F40" s="12">
        <f t="shared" si="1"/>
        <v>0.95</v>
      </c>
      <c r="G40" s="105"/>
      <c r="H40" s="53"/>
      <c r="I40" s="106"/>
    </row>
    <row r="41" spans="2:9" ht="13.7" customHeight="1" x14ac:dyDescent="0.25">
      <c r="B41" s="101" t="s">
        <v>30</v>
      </c>
      <c r="C41" s="65">
        <v>2.63</v>
      </c>
      <c r="D41" s="66">
        <v>1000</v>
      </c>
      <c r="E41" s="12">
        <f t="shared" si="6"/>
        <v>2.63E-3</v>
      </c>
      <c r="F41" s="12">
        <f t="shared" si="1"/>
        <v>2.63</v>
      </c>
      <c r="G41" s="105"/>
      <c r="H41" s="53"/>
      <c r="I41" s="106"/>
    </row>
    <row r="42" spans="2:9" ht="13.7" customHeight="1" x14ac:dyDescent="0.25">
      <c r="B42" s="101" t="s">
        <v>31</v>
      </c>
      <c r="C42" s="65">
        <v>1.43</v>
      </c>
      <c r="D42" s="66">
        <v>250</v>
      </c>
      <c r="E42" s="12">
        <f t="shared" si="6"/>
        <v>5.7199999999999994E-3</v>
      </c>
      <c r="F42" s="12">
        <f t="shared" si="1"/>
        <v>5.72</v>
      </c>
      <c r="G42" s="105"/>
      <c r="H42" s="53"/>
      <c r="I42" s="106"/>
    </row>
    <row r="43" spans="2:9" ht="13.7" customHeight="1" x14ac:dyDescent="0.25">
      <c r="B43" s="101" t="s">
        <v>32</v>
      </c>
      <c r="C43" s="65">
        <v>1.78</v>
      </c>
      <c r="D43" s="66">
        <v>1000</v>
      </c>
      <c r="E43" s="12">
        <f t="shared" si="6"/>
        <v>1.7800000000000001E-3</v>
      </c>
      <c r="F43" s="12">
        <f t="shared" si="1"/>
        <v>1.78</v>
      </c>
      <c r="G43" s="105"/>
      <c r="H43" s="53"/>
      <c r="I43" s="106"/>
    </row>
    <row r="44" spans="2:9" ht="13.7" customHeight="1" x14ac:dyDescent="0.25">
      <c r="B44" s="101" t="s">
        <v>33</v>
      </c>
      <c r="C44" s="65">
        <v>1.68</v>
      </c>
      <c r="D44" s="66">
        <v>1000</v>
      </c>
      <c r="E44" s="12">
        <f t="shared" si="6"/>
        <v>1.6799999999999999E-3</v>
      </c>
      <c r="F44" s="12">
        <f t="shared" si="1"/>
        <v>1.68</v>
      </c>
      <c r="G44" s="105"/>
      <c r="H44" s="53"/>
      <c r="I44" s="106"/>
    </row>
    <row r="45" spans="2:9" ht="13.7" customHeight="1" x14ac:dyDescent="0.25">
      <c r="B45" s="101" t="s">
        <v>34</v>
      </c>
      <c r="C45" s="65">
        <v>3.33</v>
      </c>
      <c r="D45" s="66">
        <v>1000</v>
      </c>
      <c r="E45" s="12">
        <f t="shared" si="6"/>
        <v>3.3300000000000001E-3</v>
      </c>
      <c r="F45" s="12">
        <f t="shared" si="1"/>
        <v>3.33</v>
      </c>
      <c r="G45" s="105"/>
      <c r="H45" s="53"/>
      <c r="I45" s="106"/>
    </row>
    <row r="46" spans="2:9" ht="13.7" customHeight="1" x14ac:dyDescent="0.25">
      <c r="B46" s="101" t="s">
        <v>35</v>
      </c>
      <c r="C46" s="65">
        <v>0.79</v>
      </c>
      <c r="D46" s="66">
        <v>1000</v>
      </c>
      <c r="E46" s="12">
        <f t="shared" si="6"/>
        <v>7.9000000000000001E-4</v>
      </c>
      <c r="F46" s="12">
        <f t="shared" si="1"/>
        <v>0.79</v>
      </c>
      <c r="G46" s="105"/>
      <c r="H46" s="53"/>
      <c r="I46" s="106"/>
    </row>
    <row r="47" spans="2:9" ht="13.7" customHeight="1" x14ac:dyDescent="0.25">
      <c r="B47" s="101" t="s">
        <v>71</v>
      </c>
      <c r="C47" s="65">
        <v>2.4700000000000002</v>
      </c>
      <c r="D47" s="66">
        <v>250</v>
      </c>
      <c r="E47" s="12">
        <f t="shared" si="6"/>
        <v>9.8800000000000016E-3</v>
      </c>
      <c r="F47" s="12">
        <f t="shared" si="1"/>
        <v>9.8800000000000008</v>
      </c>
      <c r="G47" s="105"/>
      <c r="H47" s="53"/>
      <c r="I47" s="106"/>
    </row>
    <row r="48" spans="2:9" ht="13.7" customHeight="1" x14ac:dyDescent="0.25">
      <c r="B48" s="101" t="s">
        <v>87</v>
      </c>
      <c r="C48" s="65">
        <v>1.45</v>
      </c>
      <c r="D48" s="66">
        <v>500</v>
      </c>
      <c r="E48" s="12">
        <f t="shared" si="6"/>
        <v>2.8999999999999998E-3</v>
      </c>
      <c r="F48" s="12">
        <f t="shared" si="1"/>
        <v>2.9</v>
      </c>
      <c r="G48" s="105"/>
      <c r="H48" s="53"/>
      <c r="I48" s="108"/>
    </row>
    <row r="49" spans="2:12" ht="13.7" customHeight="1" x14ac:dyDescent="0.25">
      <c r="B49" s="101" t="s">
        <v>36</v>
      </c>
      <c r="C49" s="65">
        <v>3.4</v>
      </c>
      <c r="D49" s="66">
        <v>2500</v>
      </c>
      <c r="E49" s="12">
        <f t="shared" si="6"/>
        <v>1.3599999999999999E-3</v>
      </c>
      <c r="F49" s="12">
        <f t="shared" si="1"/>
        <v>1.3599999999999999</v>
      </c>
      <c r="G49" s="105"/>
      <c r="H49" s="53"/>
      <c r="I49" s="106"/>
    </row>
    <row r="50" spans="2:12" ht="13.7" customHeight="1" x14ac:dyDescent="0.25">
      <c r="B50" s="97" t="s">
        <v>37</v>
      </c>
      <c r="C50" s="65">
        <v>2.5</v>
      </c>
      <c r="D50" s="66">
        <v>100</v>
      </c>
      <c r="E50" s="12">
        <f t="shared" si="6"/>
        <v>2.5000000000000001E-2</v>
      </c>
      <c r="F50" s="12">
        <f t="shared" si="1"/>
        <v>25</v>
      </c>
      <c r="G50" s="105"/>
      <c r="H50" s="53"/>
      <c r="I50" s="106"/>
    </row>
    <row r="51" spans="2:12" ht="13.7" customHeight="1" x14ac:dyDescent="0.25">
      <c r="B51" s="97" t="s">
        <v>38</v>
      </c>
      <c r="C51" s="65">
        <v>6.85</v>
      </c>
      <c r="D51" s="66">
        <v>2000</v>
      </c>
      <c r="E51" s="12">
        <f>C51/D51</f>
        <v>3.4249999999999997E-3</v>
      </c>
      <c r="F51" s="12">
        <f t="shared" si="1"/>
        <v>3.4249999999999998</v>
      </c>
      <c r="G51" s="105"/>
      <c r="H51" s="53"/>
      <c r="I51" s="106"/>
    </row>
    <row r="52" spans="2:12" ht="13.7" customHeight="1" x14ac:dyDescent="0.25">
      <c r="B52" s="97" t="s">
        <v>39</v>
      </c>
      <c r="C52" s="65">
        <v>10.75</v>
      </c>
      <c r="D52" s="66">
        <v>1000</v>
      </c>
      <c r="E52" s="12">
        <f t="shared" si="6"/>
        <v>1.0749999999999999E-2</v>
      </c>
      <c r="F52" s="12">
        <f t="shared" si="1"/>
        <v>10.75</v>
      </c>
      <c r="G52" s="105"/>
      <c r="H52" s="53"/>
      <c r="I52" s="106"/>
    </row>
    <row r="53" spans="2:12" ht="13.7" customHeight="1" x14ac:dyDescent="0.25">
      <c r="B53" s="97" t="s">
        <v>40</v>
      </c>
      <c r="C53" s="65">
        <v>11.34</v>
      </c>
      <c r="D53" s="66">
        <v>1000</v>
      </c>
      <c r="E53" s="12">
        <f t="shared" si="6"/>
        <v>1.1339999999999999E-2</v>
      </c>
      <c r="F53" s="12">
        <f t="shared" si="1"/>
        <v>11.34</v>
      </c>
      <c r="G53" s="105"/>
      <c r="H53" s="53"/>
      <c r="I53" s="106"/>
    </row>
    <row r="54" spans="2:12" ht="13.7" customHeight="1" x14ac:dyDescent="0.25">
      <c r="B54" s="97" t="s">
        <v>41</v>
      </c>
      <c r="C54" s="65">
        <v>12.7</v>
      </c>
      <c r="D54" s="66">
        <v>1000</v>
      </c>
      <c r="E54" s="12">
        <f t="shared" si="6"/>
        <v>1.2699999999999999E-2</v>
      </c>
      <c r="F54" s="12">
        <f t="shared" si="1"/>
        <v>12.7</v>
      </c>
      <c r="G54" s="105"/>
      <c r="H54" s="53"/>
      <c r="I54" s="106"/>
    </row>
    <row r="55" spans="2:12" ht="13.7" customHeight="1" x14ac:dyDescent="0.25">
      <c r="B55" s="97" t="s">
        <v>42</v>
      </c>
      <c r="C55" s="65">
        <v>12.7</v>
      </c>
      <c r="D55" s="66">
        <v>1000</v>
      </c>
      <c r="E55" s="12">
        <f t="shared" si="6"/>
        <v>1.2699999999999999E-2</v>
      </c>
      <c r="F55" s="12">
        <f t="shared" si="1"/>
        <v>12.7</v>
      </c>
      <c r="G55" s="105"/>
      <c r="H55" s="53"/>
      <c r="I55" s="106"/>
    </row>
    <row r="56" spans="2:12" ht="13.7" customHeight="1" x14ac:dyDescent="0.25">
      <c r="B56" s="97" t="s">
        <v>72</v>
      </c>
      <c r="C56" s="65">
        <v>22.75</v>
      </c>
      <c r="D56" s="66">
        <v>1000</v>
      </c>
      <c r="E56" s="12">
        <f t="shared" si="6"/>
        <v>2.2749999999999999E-2</v>
      </c>
      <c r="F56" s="12">
        <f t="shared" si="1"/>
        <v>22.75</v>
      </c>
      <c r="G56" s="105"/>
      <c r="H56" s="53"/>
      <c r="I56" s="106"/>
    </row>
    <row r="57" spans="2:12" ht="13.7" customHeight="1" x14ac:dyDescent="0.25">
      <c r="B57" s="97" t="s">
        <v>43</v>
      </c>
      <c r="C57" s="65">
        <v>13</v>
      </c>
      <c r="D57" s="66">
        <v>1000</v>
      </c>
      <c r="E57" s="12">
        <f t="shared" si="6"/>
        <v>1.2999999999999999E-2</v>
      </c>
      <c r="F57" s="12">
        <f t="shared" si="1"/>
        <v>13</v>
      </c>
      <c r="G57" s="105"/>
      <c r="H57" s="53"/>
      <c r="I57" s="106"/>
    </row>
    <row r="58" spans="2:12" ht="13.7" customHeight="1" x14ac:dyDescent="0.25">
      <c r="B58" s="97" t="s">
        <v>44</v>
      </c>
      <c r="C58" s="65">
        <v>2.16</v>
      </c>
      <c r="D58" s="66">
        <v>100</v>
      </c>
      <c r="E58" s="12">
        <f t="shared" si="6"/>
        <v>2.1600000000000001E-2</v>
      </c>
      <c r="F58" s="12">
        <f t="shared" si="1"/>
        <v>21.6</v>
      </c>
      <c r="G58" s="105"/>
      <c r="H58" s="53"/>
      <c r="I58" s="106"/>
    </row>
    <row r="59" spans="2:12" ht="13.7" customHeight="1" x14ac:dyDescent="0.25">
      <c r="B59" s="97" t="s">
        <v>45</v>
      </c>
      <c r="C59" s="65">
        <v>8.43</v>
      </c>
      <c r="D59" s="66">
        <v>1000</v>
      </c>
      <c r="E59" s="12">
        <f t="shared" si="6"/>
        <v>8.43E-3</v>
      </c>
      <c r="F59" s="12">
        <f t="shared" si="1"/>
        <v>8.43</v>
      </c>
      <c r="G59" s="105"/>
      <c r="H59" s="53"/>
      <c r="I59" s="106"/>
    </row>
    <row r="60" spans="2:12" ht="13.7" customHeight="1" x14ac:dyDescent="0.25">
      <c r="B60" s="97" t="s">
        <v>46</v>
      </c>
      <c r="C60" s="65">
        <v>3.06</v>
      </c>
      <c r="D60" s="66">
        <v>1000</v>
      </c>
      <c r="E60" s="12">
        <f t="shared" si="6"/>
        <v>3.0600000000000002E-3</v>
      </c>
      <c r="F60" s="12">
        <f t="shared" si="1"/>
        <v>3.06</v>
      </c>
      <c r="G60" s="105"/>
      <c r="H60" s="53"/>
      <c r="I60" s="106"/>
    </row>
    <row r="61" spans="2:12" ht="13.7" customHeight="1" x14ac:dyDescent="0.25">
      <c r="B61" s="97" t="s">
        <v>47</v>
      </c>
      <c r="C61" s="65">
        <v>5</v>
      </c>
      <c r="D61" s="66">
        <v>1000</v>
      </c>
      <c r="E61" s="12">
        <f t="shared" si="6"/>
        <v>5.0000000000000001E-3</v>
      </c>
      <c r="F61" s="12">
        <f t="shared" si="1"/>
        <v>5</v>
      </c>
      <c r="G61" s="105"/>
      <c r="H61" s="53"/>
      <c r="I61" s="106"/>
    </row>
    <row r="62" spans="2:12" ht="13.7" customHeight="1" x14ac:dyDescent="0.25">
      <c r="B62" s="97" t="s">
        <v>81</v>
      </c>
      <c r="C62" s="65">
        <v>4.45</v>
      </c>
      <c r="D62" s="66">
        <v>1000</v>
      </c>
      <c r="E62" s="12">
        <f>C62/D62</f>
        <v>4.45E-3</v>
      </c>
      <c r="F62" s="12">
        <f>E62*1000</f>
        <v>4.45</v>
      </c>
      <c r="G62" s="105"/>
      <c r="H62" s="53"/>
      <c r="I62" s="106"/>
    </row>
    <row r="63" spans="2:12" ht="13.7" customHeight="1" x14ac:dyDescent="0.25">
      <c r="B63" s="102" t="s">
        <v>73</v>
      </c>
      <c r="C63" s="67">
        <v>7.6</v>
      </c>
      <c r="D63" s="68">
        <v>1000</v>
      </c>
      <c r="E63" s="15">
        <f t="shared" si="6"/>
        <v>7.6E-3</v>
      </c>
      <c r="F63" s="12">
        <f t="shared" si="1"/>
        <v>7.6</v>
      </c>
      <c r="G63" s="105"/>
      <c r="H63" s="53"/>
      <c r="I63" s="106"/>
      <c r="L63" s="35"/>
    </row>
    <row r="64" spans="2:12" ht="13.7" customHeight="1" x14ac:dyDescent="0.25">
      <c r="B64" s="102" t="s">
        <v>48</v>
      </c>
      <c r="C64" s="67">
        <v>23.56</v>
      </c>
      <c r="D64" s="68">
        <v>5000</v>
      </c>
      <c r="E64" s="15">
        <f>C64/D64</f>
        <v>4.712E-3</v>
      </c>
      <c r="F64" s="15">
        <f>E64*1000</f>
        <v>4.7119999999999997</v>
      </c>
      <c r="G64" s="105"/>
      <c r="H64" s="53"/>
      <c r="I64" s="108"/>
    </row>
    <row r="65" spans="2:12" ht="13.7" customHeight="1" x14ac:dyDescent="0.25">
      <c r="B65" s="102" t="s">
        <v>49</v>
      </c>
      <c r="C65" s="67">
        <v>3.47</v>
      </c>
      <c r="D65" s="68">
        <v>3000</v>
      </c>
      <c r="E65" s="15">
        <f>C65/D65</f>
        <v>1.1566666666666667E-3</v>
      </c>
      <c r="F65" s="15">
        <f>E65*1000</f>
        <v>1.1566666666666667</v>
      </c>
      <c r="G65" s="105"/>
      <c r="H65" s="53"/>
      <c r="I65" s="106"/>
    </row>
    <row r="66" spans="2:12" ht="13.7" customHeight="1" thickBot="1" x14ac:dyDescent="0.3">
      <c r="B66" s="97" t="s">
        <v>81</v>
      </c>
      <c r="C66" s="65">
        <v>4.45</v>
      </c>
      <c r="D66" s="66">
        <v>1000</v>
      </c>
      <c r="E66" s="12">
        <f>C66/D66</f>
        <v>4.45E-3</v>
      </c>
      <c r="F66" s="12">
        <f>E66*1000</f>
        <v>4.45</v>
      </c>
      <c r="G66" s="53"/>
      <c r="H66" s="53"/>
      <c r="I66" s="125" t="s">
        <v>89</v>
      </c>
      <c r="J66" s="125"/>
      <c r="K66" s="125"/>
    </row>
    <row r="67" spans="2:12" s="3" customFormat="1" ht="13.7" customHeight="1" thickBot="1" x14ac:dyDescent="0.3">
      <c r="B67" s="69">
        <v>300</v>
      </c>
      <c r="C67" s="23"/>
      <c r="D67" s="23"/>
      <c r="E67" s="24"/>
      <c r="F67" s="25"/>
      <c r="G67" s="57"/>
      <c r="H67" s="61"/>
      <c r="I67" s="27" t="s">
        <v>76</v>
      </c>
      <c r="J67" s="28" t="s">
        <v>50</v>
      </c>
      <c r="K67" s="29" t="s">
        <v>58</v>
      </c>
    </row>
    <row r="68" spans="2:12" ht="13.7" customHeight="1" x14ac:dyDescent="0.25">
      <c r="B68" s="70" t="s">
        <v>51</v>
      </c>
      <c r="C68" s="65">
        <v>4.4000000000000004</v>
      </c>
      <c r="D68" s="66">
        <v>5000</v>
      </c>
      <c r="E68" s="54">
        <f t="shared" ref="E68:E72" si="7">C68/D68</f>
        <v>8.8000000000000003E-4</v>
      </c>
      <c r="F68" s="55">
        <f t="shared" ref="F68:F72" si="8">E68*1000</f>
        <v>0.88</v>
      </c>
      <c r="G68" s="56"/>
      <c r="H68" s="58" t="s">
        <v>51</v>
      </c>
      <c r="I68" s="62">
        <v>5000</v>
      </c>
      <c r="J68" s="33">
        <f>I68/(I73/B67)</f>
        <v>187.03241895261846</v>
      </c>
      <c r="K68" s="71">
        <f>E68*J68</f>
        <v>0.16458852867830426</v>
      </c>
      <c r="L68" s="74">
        <f>I68/$I$68</f>
        <v>1</v>
      </c>
    </row>
    <row r="69" spans="2:12" ht="13.7" customHeight="1" x14ac:dyDescent="0.25">
      <c r="B69" s="70" t="s">
        <v>52</v>
      </c>
      <c r="C69" s="65">
        <v>0.31</v>
      </c>
      <c r="D69" s="66">
        <v>100000</v>
      </c>
      <c r="E69" s="54">
        <f>C69/D69</f>
        <v>3.1E-6</v>
      </c>
      <c r="F69" s="55">
        <f>E69*1000</f>
        <v>3.0999999999999999E-3</v>
      </c>
      <c r="G69" s="56"/>
      <c r="H69" s="59" t="s">
        <v>52</v>
      </c>
      <c r="I69" s="63">
        <v>2800</v>
      </c>
      <c r="J69" s="22">
        <f>I69/(I73/B67)</f>
        <v>104.73815461346634</v>
      </c>
      <c r="K69" s="72">
        <f>E69*J69</f>
        <v>3.2468827930174564E-4</v>
      </c>
      <c r="L69" s="75">
        <f>I69/$I$68</f>
        <v>0.56000000000000005</v>
      </c>
    </row>
    <row r="70" spans="2:12" ht="13.7" customHeight="1" x14ac:dyDescent="0.25">
      <c r="B70" s="70" t="s">
        <v>53</v>
      </c>
      <c r="C70" s="65">
        <v>0.35</v>
      </c>
      <c r="D70" s="66">
        <v>42</v>
      </c>
      <c r="E70" s="54">
        <f t="shared" si="7"/>
        <v>8.3333333333333332E-3</v>
      </c>
      <c r="F70" s="55">
        <f t="shared" si="8"/>
        <v>8.3333333333333339</v>
      </c>
      <c r="G70" s="56"/>
      <c r="H70" s="59" t="s">
        <v>53</v>
      </c>
      <c r="I70" s="63">
        <v>10</v>
      </c>
      <c r="J70" s="22">
        <f>I70/(I73/B67)</f>
        <v>0.37406483790523687</v>
      </c>
      <c r="K70" s="72">
        <f>E70*J70</f>
        <v>3.1172069825436406E-3</v>
      </c>
      <c r="L70" s="75">
        <f>I70/$I$68</f>
        <v>2E-3</v>
      </c>
    </row>
    <row r="71" spans="2:12" ht="13.7" customHeight="1" x14ac:dyDescent="0.25">
      <c r="B71" s="70" t="s">
        <v>54</v>
      </c>
      <c r="C71" s="65">
        <v>5.96</v>
      </c>
      <c r="D71" s="66">
        <v>1000</v>
      </c>
      <c r="E71" s="54">
        <f t="shared" si="7"/>
        <v>5.96E-3</v>
      </c>
      <c r="F71" s="55">
        <f t="shared" si="8"/>
        <v>5.96</v>
      </c>
      <c r="G71" s="56"/>
      <c r="H71" s="59" t="s">
        <v>54</v>
      </c>
      <c r="I71" s="63">
        <v>110</v>
      </c>
      <c r="J71" s="22">
        <f>I71/(I73/B67)</f>
        <v>4.1147132169576057</v>
      </c>
      <c r="K71" s="72">
        <f>E71*J71</f>
        <v>2.452369077306733E-2</v>
      </c>
      <c r="L71" s="75">
        <f>I71/$I$68</f>
        <v>2.1999999999999999E-2</v>
      </c>
    </row>
    <row r="72" spans="2:12" ht="13.7" customHeight="1" thickBot="1" x14ac:dyDescent="0.3">
      <c r="B72" s="70" t="str">
        <f>B64</f>
        <v>Huile olive</v>
      </c>
      <c r="C72" s="65">
        <f>C64</f>
        <v>23.56</v>
      </c>
      <c r="D72" s="66">
        <f>D64</f>
        <v>5000</v>
      </c>
      <c r="E72" s="54">
        <f t="shared" si="7"/>
        <v>4.712E-3</v>
      </c>
      <c r="F72" s="55">
        <f t="shared" si="8"/>
        <v>4.7119999999999997</v>
      </c>
      <c r="G72" s="56"/>
      <c r="H72" s="60" t="s">
        <v>88</v>
      </c>
      <c r="I72" s="64">
        <v>100</v>
      </c>
      <c r="J72" s="26">
        <f>I72/(I73/B67)</f>
        <v>3.7406483790523688</v>
      </c>
      <c r="K72" s="73">
        <f>E72*J72</f>
        <v>1.7625935162094764E-2</v>
      </c>
      <c r="L72" s="76">
        <f>I72/$I$68</f>
        <v>0.02</v>
      </c>
    </row>
    <row r="73" spans="2:12" ht="13.7" customHeight="1" thickBot="1" x14ac:dyDescent="0.3">
      <c r="E73"/>
      <c r="I73" s="30">
        <f>SUM(I68:I72)</f>
        <v>8020</v>
      </c>
      <c r="J73" s="31">
        <f>SUM(J68:J72)</f>
        <v>300</v>
      </c>
      <c r="K73" s="32">
        <f>SUM(K68:K72)</f>
        <v>0.21018004987531172</v>
      </c>
    </row>
  </sheetData>
  <sheetProtection sheet="1" objects="1" scenarios="1" selectLockedCells="1"/>
  <mergeCells count="1">
    <mergeCell ref="I66:K66"/>
  </mergeCells>
  <conditionalFormatting sqref="L68:L7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{00A8A6FF-D0A4-4754-BA9A-56D7D9F88605}</x14:id>
        </ext>
      </extLst>
    </cfRule>
  </conditionalFormatting>
  <pageMargins left="0.7" right="0.7" top="0.75" bottom="0.75" header="0.3" footer="0.3"/>
  <pageSetup paperSize="9" fitToHeight="0" orientation="portrait" r:id="rId1"/>
  <ignoredErrors>
    <ignoredError sqref="E68:E69 E70:E72 C72:D72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A8A6FF-D0A4-4754-BA9A-56D7D9F886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L68:L72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"/>
  <sheetViews>
    <sheetView zoomScale="130" zoomScaleNormal="13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baseColWidth="10" defaultColWidth="5.5703125" defaultRowHeight="15" x14ac:dyDescent="0.25"/>
  <cols>
    <col min="1" max="1" width="14.42578125" style="6" bestFit="1" customWidth="1"/>
    <col min="2" max="2" width="5.7109375" style="2" bestFit="1" customWidth="1"/>
    <col min="3" max="3" width="8.5703125" style="2" bestFit="1" customWidth="1"/>
    <col min="4" max="4" width="4.85546875" style="1" bestFit="1" customWidth="1"/>
    <col min="5" max="5" width="5.7109375" style="2" bestFit="1" customWidth="1"/>
    <col min="6" max="6" width="8.5703125" style="2" bestFit="1" customWidth="1"/>
    <col min="7" max="7" width="4.85546875" style="1" bestFit="1" customWidth="1"/>
    <col min="8" max="8" width="5.7109375" style="2" bestFit="1" customWidth="1"/>
    <col min="9" max="9" width="8.5703125" style="2" bestFit="1" customWidth="1"/>
    <col min="10" max="10" width="4.85546875" style="1" bestFit="1" customWidth="1"/>
    <col min="11" max="11" width="5.7109375" style="2" bestFit="1" customWidth="1"/>
    <col min="12" max="12" width="8.5703125" style="2" bestFit="1" customWidth="1"/>
    <col min="13" max="13" width="4.85546875" style="1" bestFit="1" customWidth="1"/>
    <col min="14" max="16384" width="5.5703125" style="1"/>
  </cols>
  <sheetData>
    <row r="1" spans="1:16" s="18" customFormat="1" ht="15.75" thickBot="1" x14ac:dyDescent="0.3">
      <c r="A1" s="36" t="s">
        <v>66</v>
      </c>
      <c r="B1" s="126" t="s">
        <v>55</v>
      </c>
      <c r="C1" s="127"/>
      <c r="D1" s="128"/>
      <c r="E1" s="126" t="s">
        <v>56</v>
      </c>
      <c r="F1" s="127"/>
      <c r="G1" s="128"/>
      <c r="H1" s="126" t="s">
        <v>57</v>
      </c>
      <c r="I1" s="127"/>
      <c r="J1" s="128"/>
      <c r="K1" s="126" t="s">
        <v>69</v>
      </c>
      <c r="L1" s="127"/>
      <c r="M1" s="128"/>
    </row>
    <row r="2" spans="1:16" s="3" customFormat="1" ht="15.75" thickBot="1" x14ac:dyDescent="0.3">
      <c r="A2" s="36" t="s">
        <v>74</v>
      </c>
      <c r="B2" s="114">
        <f>SUM(B5:B66)</f>
        <v>390</v>
      </c>
      <c r="C2" s="109">
        <v>11.5</v>
      </c>
      <c r="D2" s="110">
        <f>(C2-10%)/B3</f>
        <v>5.5319529609740714</v>
      </c>
      <c r="E2" s="114">
        <f>SUM(E5:E66)</f>
        <v>330</v>
      </c>
      <c r="F2" s="109">
        <v>9.5</v>
      </c>
      <c r="G2" s="110">
        <f>(F2-10%)/E3</f>
        <v>6.2551777821541501</v>
      </c>
      <c r="H2" s="114">
        <f>SUM(H5:H66)</f>
        <v>485</v>
      </c>
      <c r="I2" s="109">
        <v>13</v>
      </c>
      <c r="J2" s="110">
        <f>(I2-10%)/H3</f>
        <v>4.0761384107171867</v>
      </c>
      <c r="K2" s="114">
        <f>SUM(K5:K66)</f>
        <v>257</v>
      </c>
      <c r="L2" s="109">
        <v>11.5</v>
      </c>
      <c r="M2" s="110">
        <f>(L2-10%)/K3</f>
        <v>6.6353136460826407</v>
      </c>
      <c r="O2" s="123" t="s">
        <v>61</v>
      </c>
      <c r="P2" s="77" t="s">
        <v>90</v>
      </c>
    </row>
    <row r="3" spans="1:16" s="9" customFormat="1" ht="15.75" thickBot="1" x14ac:dyDescent="0.3">
      <c r="A3" s="111" t="s">
        <v>75</v>
      </c>
      <c r="B3" s="129">
        <f t="shared" ref="B3" si="0">SUM(C5:C67)+(5.5%)</f>
        <v>2.0607550498753118</v>
      </c>
      <c r="C3" s="130"/>
      <c r="D3" s="131"/>
      <c r="E3" s="129">
        <f>SUM(F5:F67)+(5.5%)</f>
        <v>1.5027550498753115</v>
      </c>
      <c r="F3" s="130"/>
      <c r="G3" s="131"/>
      <c r="H3" s="129">
        <f>SUM(I5:I67)+(5.5%)</f>
        <v>3.1647600498753121</v>
      </c>
      <c r="I3" s="130"/>
      <c r="J3" s="131"/>
      <c r="K3" s="129">
        <f>SUM(L5:L67)+(5.5%)</f>
        <v>1.7180800498753117</v>
      </c>
      <c r="L3" s="130"/>
      <c r="M3" s="131"/>
      <c r="O3" s="124" t="s">
        <v>62</v>
      </c>
      <c r="P3" s="78" t="s">
        <v>91</v>
      </c>
    </row>
    <row r="4" spans="1:16" s="3" customFormat="1" ht="15.75" thickBot="1" x14ac:dyDescent="0.3">
      <c r="A4" s="36" t="s">
        <v>59</v>
      </c>
      <c r="B4" s="115" t="s">
        <v>60</v>
      </c>
      <c r="C4" s="112" t="s">
        <v>58</v>
      </c>
      <c r="D4" s="113">
        <f>COUNTA(D5:D67)</f>
        <v>9</v>
      </c>
      <c r="E4" s="115" t="s">
        <v>60</v>
      </c>
      <c r="F4" s="112" t="s">
        <v>58</v>
      </c>
      <c r="G4" s="113">
        <f>COUNTA(G5:G67)</f>
        <v>7</v>
      </c>
      <c r="H4" s="115" t="s">
        <v>60</v>
      </c>
      <c r="I4" s="112" t="s">
        <v>58</v>
      </c>
      <c r="J4" s="113">
        <f>COUNTA(J5:J67)</f>
        <v>9</v>
      </c>
      <c r="K4" s="115" t="s">
        <v>60</v>
      </c>
      <c r="L4" s="112" t="s">
        <v>58</v>
      </c>
      <c r="M4" s="113">
        <f>COUNTA(M5:M67)</f>
        <v>8</v>
      </c>
    </row>
    <row r="5" spans="1:16" x14ac:dyDescent="0.25">
      <c r="A5" s="37" t="str">
        <f>Prix!B2</f>
        <v>Base Tomate</v>
      </c>
      <c r="B5" s="116">
        <v>60</v>
      </c>
      <c r="C5" s="79">
        <f>B5*Prix!E2</f>
        <v>8.8919999999999999E-2</v>
      </c>
      <c r="D5" s="81" t="s">
        <v>61</v>
      </c>
      <c r="E5" s="116">
        <v>60</v>
      </c>
      <c r="F5" s="79">
        <f>E5*Prix!E2</f>
        <v>8.8919999999999999E-2</v>
      </c>
      <c r="G5" s="81" t="s">
        <v>61</v>
      </c>
      <c r="H5" s="116"/>
      <c r="I5" s="80">
        <f>H5*Prix!E2</f>
        <v>0</v>
      </c>
      <c r="J5" s="89"/>
      <c r="K5" s="116">
        <v>50</v>
      </c>
      <c r="L5" s="79">
        <f>K5*Prix!E2</f>
        <v>7.4099999999999999E-2</v>
      </c>
      <c r="M5" s="81" t="s">
        <v>61</v>
      </c>
    </row>
    <row r="6" spans="1:16" x14ac:dyDescent="0.25">
      <c r="A6" s="38" t="str">
        <f>Prix!B3</f>
        <v>Base crème</v>
      </c>
      <c r="B6" s="117"/>
      <c r="C6" s="19">
        <f>B6*Prix!E3</f>
        <v>0</v>
      </c>
      <c r="D6" s="82"/>
      <c r="E6" s="117"/>
      <c r="F6" s="19">
        <f>E6*Prix!E3</f>
        <v>0</v>
      </c>
      <c r="G6" s="82"/>
      <c r="H6" s="117">
        <v>80</v>
      </c>
      <c r="I6" s="7">
        <f>H6*Prix!E3</f>
        <v>0.2112</v>
      </c>
      <c r="J6" s="120" t="s">
        <v>61</v>
      </c>
      <c r="K6" s="117"/>
      <c r="L6" s="19">
        <f>K6*Prix!E3</f>
        <v>0</v>
      </c>
      <c r="M6" s="82"/>
    </row>
    <row r="7" spans="1:16" s="34" customFormat="1" x14ac:dyDescent="0.25">
      <c r="A7" s="38" t="str">
        <f>Prix!B4</f>
        <v>Pesto maison</v>
      </c>
      <c r="B7" s="117"/>
      <c r="C7" s="19">
        <f>B7*Prix!E4</f>
        <v>0</v>
      </c>
      <c r="D7" s="82"/>
      <c r="E7" s="117"/>
      <c r="F7" s="19">
        <f>E7*Prix!E4</f>
        <v>0</v>
      </c>
      <c r="G7" s="82"/>
      <c r="H7" s="117"/>
      <c r="I7" s="19">
        <f>H7*Prix!E4</f>
        <v>0</v>
      </c>
      <c r="J7" s="82"/>
      <c r="K7" s="117"/>
      <c r="L7" s="19">
        <f>K7*Prix!E4</f>
        <v>0</v>
      </c>
      <c r="M7" s="82"/>
    </row>
    <row r="8" spans="1:16" s="34" customFormat="1" x14ac:dyDescent="0.25">
      <c r="A8" s="39" t="str">
        <f>Prix!B5</f>
        <v>Sauce Burger</v>
      </c>
      <c r="B8" s="117"/>
      <c r="C8" s="19">
        <f>B8*Prix!E5</f>
        <v>0</v>
      </c>
      <c r="D8" s="82"/>
      <c r="E8" s="117"/>
      <c r="F8" s="19">
        <f>E8*Prix!E5</f>
        <v>0</v>
      </c>
      <c r="G8" s="82"/>
      <c r="H8" s="117"/>
      <c r="I8" s="19">
        <f>H8*Prix!E5</f>
        <v>0</v>
      </c>
      <c r="J8" s="82"/>
      <c r="K8" s="117"/>
      <c r="L8" s="19">
        <f>K8*Prix!E5</f>
        <v>0</v>
      </c>
      <c r="M8" s="82"/>
    </row>
    <row r="9" spans="1:16" s="34" customFormat="1" ht="15.75" thickBot="1" x14ac:dyDescent="0.3">
      <c r="A9" s="83" t="str">
        <f>Prix!B6</f>
        <v>Sauce Pita</v>
      </c>
      <c r="B9" s="118"/>
      <c r="C9" s="84">
        <f>B9*Prix!E6</f>
        <v>0</v>
      </c>
      <c r="D9" s="85"/>
      <c r="E9" s="118"/>
      <c r="F9" s="84">
        <f>E9*Prix!E6</f>
        <v>0</v>
      </c>
      <c r="G9" s="85"/>
      <c r="H9" s="118"/>
      <c r="I9" s="84">
        <f>H9*Prix!E6</f>
        <v>0</v>
      </c>
      <c r="J9" s="85"/>
      <c r="K9" s="118"/>
      <c r="L9" s="84">
        <f>K9*Prix!E6</f>
        <v>0</v>
      </c>
      <c r="M9" s="85"/>
    </row>
    <row r="10" spans="1:16" x14ac:dyDescent="0.25">
      <c r="A10" s="40" t="str">
        <f>Prix!B7</f>
        <v>Jambon Blanc</v>
      </c>
      <c r="B10" s="116">
        <v>60</v>
      </c>
      <c r="C10" s="86">
        <f>B10*Prix!E7</f>
        <v>0.25079999999999997</v>
      </c>
      <c r="D10" s="87" t="s">
        <v>61</v>
      </c>
      <c r="E10" s="116">
        <v>70</v>
      </c>
      <c r="F10" s="86">
        <f>E10*Prix!E7</f>
        <v>0.29259999999999997</v>
      </c>
      <c r="G10" s="87" t="s">
        <v>61</v>
      </c>
      <c r="H10" s="116"/>
      <c r="I10" s="80">
        <f>H10*Prix!E7</f>
        <v>0</v>
      </c>
      <c r="J10" s="89"/>
      <c r="K10" s="116">
        <v>35</v>
      </c>
      <c r="L10" s="86">
        <f>K10*Prix!E7</f>
        <v>0.14629999999999999</v>
      </c>
      <c r="M10" s="87" t="s">
        <v>61</v>
      </c>
    </row>
    <row r="11" spans="1:16" x14ac:dyDescent="0.25">
      <c r="A11" s="41" t="str">
        <f>Prix!B8</f>
        <v>Jambon cru</v>
      </c>
      <c r="B11" s="117"/>
      <c r="C11" s="19">
        <f>B11*Prix!E8</f>
        <v>0</v>
      </c>
      <c r="D11" s="82"/>
      <c r="E11" s="117"/>
      <c r="F11" s="19">
        <f>E11*Prix!E8</f>
        <v>0</v>
      </c>
      <c r="G11" s="82"/>
      <c r="H11" s="117">
        <v>40</v>
      </c>
      <c r="I11" s="8">
        <f>H11*Prix!E8</f>
        <v>0.95040000000000002</v>
      </c>
      <c r="J11" s="88" t="s">
        <v>62</v>
      </c>
      <c r="K11" s="117"/>
      <c r="L11" s="19">
        <f>K11*Prix!E8</f>
        <v>0</v>
      </c>
      <c r="M11" s="82"/>
    </row>
    <row r="12" spans="1:16" x14ac:dyDescent="0.25">
      <c r="A12" s="41" t="str">
        <f>Prix!B9</f>
        <v>Coppa</v>
      </c>
      <c r="B12" s="117"/>
      <c r="C12" s="19">
        <f>B12*Prix!E9</f>
        <v>0</v>
      </c>
      <c r="D12" s="82"/>
      <c r="E12" s="117"/>
      <c r="F12" s="19">
        <f>E12*Prix!E9</f>
        <v>0</v>
      </c>
      <c r="G12" s="82"/>
      <c r="H12" s="117"/>
      <c r="I12" s="19">
        <f>H12*Prix!E9</f>
        <v>0</v>
      </c>
      <c r="J12" s="82"/>
      <c r="K12" s="117"/>
      <c r="L12" s="19">
        <f>K12*Prix!E9</f>
        <v>0</v>
      </c>
      <c r="M12" s="82"/>
    </row>
    <row r="13" spans="1:16" x14ac:dyDescent="0.25">
      <c r="A13" s="41" t="str">
        <f>Prix!B10</f>
        <v>Volaille</v>
      </c>
      <c r="B13" s="117"/>
      <c r="C13" s="19">
        <f>B13*Prix!E10</f>
        <v>0</v>
      </c>
      <c r="D13" s="82"/>
      <c r="E13" s="117"/>
      <c r="F13" s="19">
        <f>E13*Prix!E10</f>
        <v>0</v>
      </c>
      <c r="G13" s="82"/>
      <c r="H13" s="117"/>
      <c r="I13" s="19">
        <f>H13*Prix!E10</f>
        <v>0</v>
      </c>
      <c r="J13" s="82"/>
      <c r="K13" s="117"/>
      <c r="L13" s="19">
        <f>K13*Prix!E10</f>
        <v>0</v>
      </c>
      <c r="M13" s="82"/>
    </row>
    <row r="14" spans="1:16" x14ac:dyDescent="0.25">
      <c r="A14" s="41" t="str">
        <f>Prix!B11</f>
        <v>Chorizo</v>
      </c>
      <c r="B14" s="117">
        <v>50</v>
      </c>
      <c r="C14" s="8">
        <f>B14*Prix!E11</f>
        <v>0.53800000000000003</v>
      </c>
      <c r="D14" s="88" t="s">
        <v>61</v>
      </c>
      <c r="E14" s="117"/>
      <c r="F14" s="19">
        <f>E14*Prix!E11</f>
        <v>0</v>
      </c>
      <c r="G14" s="82"/>
      <c r="H14" s="117"/>
      <c r="I14" s="19">
        <f>H14*Prix!E11</f>
        <v>0</v>
      </c>
      <c r="J14" s="82"/>
      <c r="K14" s="117">
        <v>40</v>
      </c>
      <c r="L14" s="8">
        <f>K14*Prix!E11</f>
        <v>0.4304</v>
      </c>
      <c r="M14" s="88" t="s">
        <v>61</v>
      </c>
    </row>
    <row r="15" spans="1:16" x14ac:dyDescent="0.25">
      <c r="A15" s="41" t="str">
        <f>Prix!B12</f>
        <v>Chorizo a cuire</v>
      </c>
      <c r="B15" s="117"/>
      <c r="C15" s="19">
        <f>B15*Prix!E12</f>
        <v>0</v>
      </c>
      <c r="D15" s="82"/>
      <c r="E15" s="117"/>
      <c r="F15" s="19">
        <f>E15*Prix!E12</f>
        <v>0</v>
      </c>
      <c r="G15" s="82"/>
      <c r="H15" s="117"/>
      <c r="I15" s="19">
        <f>H15*Prix!E12</f>
        <v>0</v>
      </c>
      <c r="J15" s="82"/>
      <c r="K15" s="117"/>
      <c r="L15" s="19">
        <f>K15*Prix!E12</f>
        <v>0</v>
      </c>
      <c r="M15" s="82"/>
    </row>
    <row r="16" spans="1:16" x14ac:dyDescent="0.25">
      <c r="A16" s="41" t="str">
        <f>Prix!B13</f>
        <v>Magret</v>
      </c>
      <c r="B16" s="117"/>
      <c r="C16" s="19">
        <f>B16*Prix!E13</f>
        <v>0</v>
      </c>
      <c r="D16" s="82"/>
      <c r="E16" s="117"/>
      <c r="F16" s="19">
        <f>E16*Prix!E13</f>
        <v>0</v>
      </c>
      <c r="G16" s="82"/>
      <c r="H16" s="117"/>
      <c r="I16" s="19">
        <f>H16*Prix!E13</f>
        <v>0</v>
      </c>
      <c r="J16" s="82"/>
      <c r="K16" s="117"/>
      <c r="L16" s="19">
        <f>K16*Prix!E13</f>
        <v>0</v>
      </c>
      <c r="M16" s="82"/>
    </row>
    <row r="17" spans="1:13" x14ac:dyDescent="0.25">
      <c r="A17" s="41" t="str">
        <f>Prix!B14</f>
        <v>Merguez</v>
      </c>
      <c r="B17" s="117"/>
      <c r="C17" s="19">
        <f>B17*Prix!E14</f>
        <v>0</v>
      </c>
      <c r="D17" s="82"/>
      <c r="E17" s="117"/>
      <c r="F17" s="19">
        <f>E17*Prix!E14</f>
        <v>0</v>
      </c>
      <c r="G17" s="82"/>
      <c r="H17" s="117"/>
      <c r="I17" s="19">
        <f>H17*Prix!E14</f>
        <v>0</v>
      </c>
      <c r="J17" s="82"/>
      <c r="K17" s="117"/>
      <c r="L17" s="19">
        <f>K17*Prix!E14</f>
        <v>0</v>
      </c>
      <c r="M17" s="82"/>
    </row>
    <row r="18" spans="1:13" x14ac:dyDescent="0.25">
      <c r="A18" s="41" t="str">
        <f>Prix!B15</f>
        <v>Haché de bœuf</v>
      </c>
      <c r="B18" s="117"/>
      <c r="C18" s="19">
        <f>B18*Prix!E15</f>
        <v>0</v>
      </c>
      <c r="D18" s="82"/>
      <c r="E18" s="117"/>
      <c r="F18" s="19">
        <f>E18*Prix!E15</f>
        <v>0</v>
      </c>
      <c r="G18" s="82"/>
      <c r="H18" s="117"/>
      <c r="I18" s="19">
        <f>H18*Prix!E15</f>
        <v>0</v>
      </c>
      <c r="J18" s="82"/>
      <c r="K18" s="117"/>
      <c r="L18" s="19">
        <f>K18*Prix!E15</f>
        <v>0</v>
      </c>
      <c r="M18" s="82"/>
    </row>
    <row r="19" spans="1:13" x14ac:dyDescent="0.25">
      <c r="A19" s="41" t="str">
        <f>Prix!B16</f>
        <v>Andouillette</v>
      </c>
      <c r="B19" s="117"/>
      <c r="C19" s="19">
        <f>B19*Prix!E16</f>
        <v>0</v>
      </c>
      <c r="D19" s="82"/>
      <c r="E19" s="117"/>
      <c r="F19" s="19">
        <f>E19*Prix!E16</f>
        <v>0</v>
      </c>
      <c r="G19" s="82"/>
      <c r="H19" s="117"/>
      <c r="I19" s="19">
        <f>H19*Prix!E16</f>
        <v>0</v>
      </c>
      <c r="J19" s="82"/>
      <c r="K19" s="117"/>
      <c r="L19" s="19">
        <f>K19*Prix!E16</f>
        <v>0</v>
      </c>
      <c r="M19" s="82"/>
    </row>
    <row r="20" spans="1:13" x14ac:dyDescent="0.25">
      <c r="A20" s="41" t="str">
        <f>Prix!B17</f>
        <v>Agneau</v>
      </c>
      <c r="B20" s="117"/>
      <c r="C20" s="19">
        <f>B20*Prix!E17</f>
        <v>0</v>
      </c>
      <c r="D20" s="82"/>
      <c r="E20" s="117"/>
      <c r="F20" s="19">
        <f>E20*Prix!E17</f>
        <v>0</v>
      </c>
      <c r="G20" s="82"/>
      <c r="H20" s="117"/>
      <c r="I20" s="19">
        <f>H20*Prix!E17</f>
        <v>0</v>
      </c>
      <c r="J20" s="82"/>
      <c r="K20" s="117"/>
      <c r="L20" s="19">
        <f>K20*Prix!E17</f>
        <v>0</v>
      </c>
      <c r="M20" s="82"/>
    </row>
    <row r="21" spans="1:13" x14ac:dyDescent="0.25">
      <c r="A21" s="41" t="str">
        <f>Prix!B18</f>
        <v>Lardons</v>
      </c>
      <c r="B21" s="117"/>
      <c r="C21" s="19">
        <f>B21*Prix!E18</f>
        <v>0</v>
      </c>
      <c r="D21" s="82"/>
      <c r="E21" s="117"/>
      <c r="F21" s="19">
        <f>E21*Prix!E18</f>
        <v>0</v>
      </c>
      <c r="G21" s="82"/>
      <c r="H21" s="117">
        <v>80</v>
      </c>
      <c r="I21" s="8">
        <f>H21*Prix!E18</f>
        <v>0.42799999999999999</v>
      </c>
      <c r="J21" s="88" t="s">
        <v>61</v>
      </c>
      <c r="K21" s="117"/>
      <c r="L21" s="19">
        <f>K21*Prix!E18</f>
        <v>0</v>
      </c>
      <c r="M21" s="82"/>
    </row>
    <row r="22" spans="1:13" x14ac:dyDescent="0.25">
      <c r="A22" s="41" t="str">
        <f>Prix!B19</f>
        <v>Bacon</v>
      </c>
      <c r="B22" s="117"/>
      <c r="C22" s="19">
        <f>B22*Prix!E19</f>
        <v>0</v>
      </c>
      <c r="D22" s="82"/>
      <c r="E22" s="117"/>
      <c r="F22" s="19">
        <f>E22*Prix!E19</f>
        <v>0</v>
      </c>
      <c r="G22" s="82"/>
      <c r="H22" s="117"/>
      <c r="I22" s="19">
        <f>H22*Prix!E19</f>
        <v>0</v>
      </c>
      <c r="J22" s="82"/>
      <c r="K22" s="117"/>
      <c r="L22" s="19">
        <f>K22*Prix!E19</f>
        <v>0</v>
      </c>
      <c r="M22" s="82"/>
    </row>
    <row r="23" spans="1:13" x14ac:dyDescent="0.25">
      <c r="A23" s="41" t="str">
        <f>Prix!B20</f>
        <v>Boudin noir</v>
      </c>
      <c r="B23" s="117"/>
      <c r="C23" s="19">
        <f>B23*Prix!E20</f>
        <v>0</v>
      </c>
      <c r="D23" s="82"/>
      <c r="E23" s="117"/>
      <c r="F23" s="19">
        <f>E23*Prix!E20</f>
        <v>0</v>
      </c>
      <c r="G23" s="82"/>
      <c r="H23" s="117"/>
      <c r="I23" s="19">
        <f>H23*Prix!E20</f>
        <v>0</v>
      </c>
      <c r="J23" s="82"/>
      <c r="K23" s="117"/>
      <c r="L23" s="19">
        <f>K23*Prix!E20</f>
        <v>0</v>
      </c>
      <c r="M23" s="82"/>
    </row>
    <row r="24" spans="1:13" ht="15.75" thickBot="1" x14ac:dyDescent="0.3">
      <c r="A24" s="42" t="str">
        <f>Prix!B21</f>
        <v>Viande kebab</v>
      </c>
      <c r="B24" s="118"/>
      <c r="C24" s="84">
        <f>B24*Prix!E21</f>
        <v>0</v>
      </c>
      <c r="D24" s="85"/>
      <c r="E24" s="118"/>
      <c r="F24" s="84">
        <f>E24*Prix!E21</f>
        <v>0</v>
      </c>
      <c r="G24" s="85"/>
      <c r="H24" s="118"/>
      <c r="I24" s="84">
        <f>H24*Prix!E21</f>
        <v>0</v>
      </c>
      <c r="J24" s="85"/>
      <c r="K24" s="118"/>
      <c r="L24" s="84">
        <f>K24*Prix!E21</f>
        <v>0</v>
      </c>
      <c r="M24" s="85"/>
    </row>
    <row r="25" spans="1:13" x14ac:dyDescent="0.25">
      <c r="A25" s="43" t="str">
        <f>Prix!B22</f>
        <v>Crevette</v>
      </c>
      <c r="B25" s="116"/>
      <c r="C25" s="80">
        <f>B25*Prix!E22</f>
        <v>0</v>
      </c>
      <c r="D25" s="89"/>
      <c r="E25" s="116"/>
      <c r="F25" s="80">
        <f>E25*Prix!E22</f>
        <v>0</v>
      </c>
      <c r="G25" s="89"/>
      <c r="H25" s="116"/>
      <c r="I25" s="80">
        <f>H25*Prix!E22</f>
        <v>0</v>
      </c>
      <c r="J25" s="89"/>
      <c r="K25" s="116"/>
      <c r="L25" s="80">
        <f>K25*Prix!E22</f>
        <v>0</v>
      </c>
      <c r="M25" s="89"/>
    </row>
    <row r="26" spans="1:13" ht="15.75" thickBot="1" x14ac:dyDescent="0.3">
      <c r="A26" s="44" t="str">
        <f>Prix!B23</f>
        <v>Saumon F</v>
      </c>
      <c r="B26" s="118"/>
      <c r="C26" s="84">
        <f>B26*Prix!E23</f>
        <v>0</v>
      </c>
      <c r="D26" s="85"/>
      <c r="E26" s="118"/>
      <c r="F26" s="84">
        <f>E26*Prix!E23</f>
        <v>0</v>
      </c>
      <c r="G26" s="85"/>
      <c r="H26" s="118"/>
      <c r="I26" s="84">
        <f>H26*Prix!E23</f>
        <v>0</v>
      </c>
      <c r="J26" s="85"/>
      <c r="K26" s="118"/>
      <c r="L26" s="84">
        <f>K26*Prix!E23</f>
        <v>0</v>
      </c>
      <c r="M26" s="85"/>
    </row>
    <row r="27" spans="1:13" x14ac:dyDescent="0.25">
      <c r="A27" s="45" t="str">
        <f>Prix!B24</f>
        <v>Œuf</v>
      </c>
      <c r="B27" s="116"/>
      <c r="C27" s="80">
        <f>B27*Prix!E24</f>
        <v>0</v>
      </c>
      <c r="D27" s="89"/>
      <c r="E27" s="116"/>
      <c r="F27" s="80">
        <f>E27*Prix!E24</f>
        <v>0</v>
      </c>
      <c r="G27" s="89"/>
      <c r="H27" s="116"/>
      <c r="I27" s="80">
        <f>H27*Prix!E24</f>
        <v>0</v>
      </c>
      <c r="J27" s="89"/>
      <c r="K27" s="116">
        <v>1</v>
      </c>
      <c r="L27" s="80">
        <f>K27*Prix!E24</f>
        <v>0.1043</v>
      </c>
      <c r="M27" s="89"/>
    </row>
    <row r="28" spans="1:13" x14ac:dyDescent="0.25">
      <c r="A28" s="46" t="str">
        <f>Prix!B25</f>
        <v>Mozza  Râpée</v>
      </c>
      <c r="B28" s="117">
        <v>90</v>
      </c>
      <c r="C28" s="14">
        <f>B28*Prix!E25</f>
        <v>0.41147999999999996</v>
      </c>
      <c r="D28" s="90" t="s">
        <v>61</v>
      </c>
      <c r="E28" s="117">
        <v>90</v>
      </c>
      <c r="F28" s="14">
        <f>E28*Prix!E25</f>
        <v>0.41147999999999996</v>
      </c>
      <c r="G28" s="90" t="s">
        <v>61</v>
      </c>
      <c r="H28" s="117">
        <v>90</v>
      </c>
      <c r="I28" s="14">
        <f>H28*Prix!E25</f>
        <v>0.41147999999999996</v>
      </c>
      <c r="J28" s="90" t="s">
        <v>61</v>
      </c>
      <c r="K28" s="117">
        <v>80</v>
      </c>
      <c r="L28" s="14">
        <f>K28*Prix!E25</f>
        <v>0.36575999999999997</v>
      </c>
      <c r="M28" s="90" t="s">
        <v>61</v>
      </c>
    </row>
    <row r="29" spans="1:13" x14ac:dyDescent="0.25">
      <c r="A29" s="46" t="str">
        <f>Prix!B26</f>
        <v>Buffala</v>
      </c>
      <c r="B29" s="117">
        <v>15</v>
      </c>
      <c r="C29" s="14">
        <f>B29*Prix!E26</f>
        <v>0.23399999999999999</v>
      </c>
      <c r="D29" s="90" t="s">
        <v>61</v>
      </c>
      <c r="E29" s="117">
        <v>15</v>
      </c>
      <c r="F29" s="14">
        <f>E29*Prix!E26</f>
        <v>0.23399999999999999</v>
      </c>
      <c r="G29" s="90" t="s">
        <v>61</v>
      </c>
      <c r="H29" s="117">
        <v>15</v>
      </c>
      <c r="I29" s="14">
        <f>H29*Prix!E26</f>
        <v>0.23399999999999999</v>
      </c>
      <c r="J29" s="90" t="s">
        <v>61</v>
      </c>
      <c r="K29" s="117">
        <v>15</v>
      </c>
      <c r="L29" s="14">
        <f>K29*Prix!E26</f>
        <v>0.23399999999999999</v>
      </c>
      <c r="M29" s="90" t="s">
        <v>61</v>
      </c>
    </row>
    <row r="30" spans="1:13" x14ac:dyDescent="0.25">
      <c r="A30" s="46" t="str">
        <f>Prix!B29</f>
        <v>Cheddar</v>
      </c>
      <c r="B30" s="117"/>
      <c r="C30" s="19">
        <f>B30*Prix!E29</f>
        <v>0</v>
      </c>
      <c r="D30" s="82"/>
      <c r="E30" s="117"/>
      <c r="F30" s="19">
        <f>E30*Prix!E29</f>
        <v>0</v>
      </c>
      <c r="G30" s="82"/>
      <c r="H30" s="117"/>
      <c r="I30" s="19">
        <f>H30*Prix!E29</f>
        <v>0</v>
      </c>
      <c r="J30" s="82"/>
      <c r="K30" s="117"/>
      <c r="L30" s="19">
        <f>K30*Prix!E29</f>
        <v>0</v>
      </c>
      <c r="M30" s="82"/>
    </row>
    <row r="31" spans="1:13" x14ac:dyDescent="0.25">
      <c r="A31" s="46" t="str">
        <f>Prix!B30</f>
        <v>Chèvre</v>
      </c>
      <c r="B31" s="117"/>
      <c r="C31" s="19">
        <f>B31*Prix!E30</f>
        <v>0</v>
      </c>
      <c r="D31" s="82"/>
      <c r="E31" s="117"/>
      <c r="F31" s="19">
        <f>E31*Prix!E30</f>
        <v>0</v>
      </c>
      <c r="G31" s="82"/>
      <c r="H31" s="117"/>
      <c r="I31" s="19">
        <f>H31*Prix!E30</f>
        <v>0</v>
      </c>
      <c r="J31" s="82"/>
      <c r="K31" s="117"/>
      <c r="L31" s="19">
        <f>K31*Prix!E30</f>
        <v>0</v>
      </c>
      <c r="M31" s="82"/>
    </row>
    <row r="32" spans="1:13" x14ac:dyDescent="0.25">
      <c r="A32" s="46" t="str">
        <f>Prix!B31</f>
        <v>Gorgonzola</v>
      </c>
      <c r="B32" s="117"/>
      <c r="C32" s="19">
        <f>B32*Prix!E31</f>
        <v>0</v>
      </c>
      <c r="D32" s="82"/>
      <c r="E32" s="117"/>
      <c r="F32" s="19">
        <f>E32*Prix!E31</f>
        <v>0</v>
      </c>
      <c r="G32" s="82"/>
      <c r="H32" s="117"/>
      <c r="I32" s="19">
        <f>H32*Prix!E31</f>
        <v>0</v>
      </c>
      <c r="J32" s="82"/>
      <c r="K32" s="117"/>
      <c r="L32" s="19">
        <f>K32*Prix!E31</f>
        <v>0</v>
      </c>
      <c r="M32" s="82"/>
    </row>
    <row r="33" spans="1:13" x14ac:dyDescent="0.25">
      <c r="A33" s="46" t="str">
        <f>Prix!B32</f>
        <v>Reblochon</v>
      </c>
      <c r="B33" s="117"/>
      <c r="C33" s="19">
        <f>B33*Prix!E32</f>
        <v>0</v>
      </c>
      <c r="D33" s="82"/>
      <c r="E33" s="117"/>
      <c r="F33" s="19">
        <f>E33*Prix!E32</f>
        <v>0</v>
      </c>
      <c r="G33" s="82"/>
      <c r="H33" s="117">
        <v>50</v>
      </c>
      <c r="I33" s="14">
        <f>H33*Prix!E32</f>
        <v>0.5</v>
      </c>
      <c r="J33" s="90" t="s">
        <v>61</v>
      </c>
      <c r="K33" s="117"/>
      <c r="L33" s="19">
        <f>K33*Prix!E32</f>
        <v>0</v>
      </c>
      <c r="M33" s="82"/>
    </row>
    <row r="34" spans="1:13" x14ac:dyDescent="0.25">
      <c r="A34" s="46" t="str">
        <f>Prix!B33</f>
        <v>Raclette</v>
      </c>
      <c r="B34" s="117"/>
      <c r="C34" s="19">
        <f>B34*Prix!E33</f>
        <v>0</v>
      </c>
      <c r="D34" s="82"/>
      <c r="E34" s="117"/>
      <c r="F34" s="19">
        <f>E34*Prix!E33</f>
        <v>0</v>
      </c>
      <c r="G34" s="82"/>
      <c r="H34" s="117"/>
      <c r="I34" s="19">
        <f>H34*Prix!E33</f>
        <v>0</v>
      </c>
      <c r="J34" s="82"/>
      <c r="K34" s="117"/>
      <c r="L34" s="19">
        <f>K34*Prix!E33</f>
        <v>0</v>
      </c>
      <c r="M34" s="82"/>
    </row>
    <row r="35" spans="1:13" x14ac:dyDescent="0.25">
      <c r="A35" s="46" t="str">
        <f>Prix!B34</f>
        <v>Parmesan</v>
      </c>
      <c r="B35" s="117"/>
      <c r="C35" s="19">
        <f>B35*Prix!E34</f>
        <v>0</v>
      </c>
      <c r="D35" s="82"/>
      <c r="E35" s="117"/>
      <c r="F35" s="19">
        <f>E35*Prix!E34</f>
        <v>0</v>
      </c>
      <c r="G35" s="82"/>
      <c r="H35" s="117"/>
      <c r="I35" s="19">
        <f>H35*Prix!E34</f>
        <v>0</v>
      </c>
      <c r="J35" s="82"/>
      <c r="K35" s="117"/>
      <c r="L35" s="19">
        <f>K35*Prix!E34</f>
        <v>0</v>
      </c>
      <c r="M35" s="82"/>
    </row>
    <row r="36" spans="1:13" x14ac:dyDescent="0.25">
      <c r="A36" s="47" t="str">
        <f>Prix!B35</f>
        <v>Camembert</v>
      </c>
      <c r="B36" s="117"/>
      <c r="C36" s="19">
        <f>B36*Prix!E35</f>
        <v>0</v>
      </c>
      <c r="D36" s="82"/>
      <c r="E36" s="117"/>
      <c r="F36" s="19">
        <f>E36*Prix!E35</f>
        <v>0</v>
      </c>
      <c r="G36" s="82"/>
      <c r="H36" s="117"/>
      <c r="I36" s="19">
        <f>H36*Prix!E35</f>
        <v>0</v>
      </c>
      <c r="J36" s="82"/>
      <c r="K36" s="117"/>
      <c r="L36" s="19">
        <f>K36*Prix!E35</f>
        <v>0</v>
      </c>
      <c r="M36" s="82"/>
    </row>
    <row r="37" spans="1:13" ht="15.75" thickBot="1" x14ac:dyDescent="0.3">
      <c r="A37" s="47" t="str">
        <f>Prix!B36</f>
        <v>Mascarpone</v>
      </c>
      <c r="B37" s="117"/>
      <c r="C37" s="19">
        <f>B37*Prix!E36</f>
        <v>0</v>
      </c>
      <c r="D37" s="82"/>
      <c r="E37" s="117"/>
      <c r="F37" s="19">
        <f>E37*Prix!E36</f>
        <v>0</v>
      </c>
      <c r="G37" s="82"/>
      <c r="H37" s="117"/>
      <c r="I37" s="19">
        <f>H37*Prix!E36</f>
        <v>0</v>
      </c>
      <c r="J37" s="82"/>
      <c r="K37" s="117"/>
      <c r="L37" s="19">
        <f>K37*Prix!E36</f>
        <v>0</v>
      </c>
      <c r="M37" s="82"/>
    </row>
    <row r="38" spans="1:13" x14ac:dyDescent="0.25">
      <c r="A38" s="48" t="str">
        <f>Prix!B37</f>
        <v>Champi</v>
      </c>
      <c r="B38" s="116">
        <v>50</v>
      </c>
      <c r="C38" s="91">
        <f>B38*Prix!E37</f>
        <v>9.9500000000000005E-2</v>
      </c>
      <c r="D38" s="92" t="s">
        <v>61</v>
      </c>
      <c r="E38" s="116">
        <v>80</v>
      </c>
      <c r="F38" s="91">
        <f>E38*Prix!E37</f>
        <v>0.15920000000000001</v>
      </c>
      <c r="G38" s="92" t="s">
        <v>61</v>
      </c>
      <c r="H38" s="116"/>
      <c r="I38" s="80">
        <f>H38*Prix!E37</f>
        <v>0</v>
      </c>
      <c r="J38" s="89"/>
      <c r="K38" s="116">
        <v>30</v>
      </c>
      <c r="L38" s="91">
        <f>K38*Prix!E37</f>
        <v>5.9700000000000003E-2</v>
      </c>
      <c r="M38" s="92"/>
    </row>
    <row r="39" spans="1:13" x14ac:dyDescent="0.25">
      <c r="A39" s="49" t="str">
        <f>Prix!B38</f>
        <v>Poivron</v>
      </c>
      <c r="B39" s="117">
        <v>50</v>
      </c>
      <c r="C39" s="13">
        <f>B39*Prix!E38</f>
        <v>0.12150000000000001</v>
      </c>
      <c r="D39" s="119" t="s">
        <v>61</v>
      </c>
      <c r="E39" s="117"/>
      <c r="F39" s="19">
        <f>E39*Prix!E38</f>
        <v>0</v>
      </c>
      <c r="G39" s="82"/>
      <c r="H39" s="117"/>
      <c r="I39" s="19">
        <f>H39*Prix!E38</f>
        <v>0</v>
      </c>
      <c r="J39" s="82"/>
      <c r="K39" s="117"/>
      <c r="L39" s="19">
        <f>K39*Prix!E38</f>
        <v>0</v>
      </c>
      <c r="M39" s="82"/>
    </row>
    <row r="40" spans="1:13" s="34" customFormat="1" x14ac:dyDescent="0.25">
      <c r="A40" s="50" t="str">
        <f>Prix!B39</f>
        <v>Asperges</v>
      </c>
      <c r="B40" s="117"/>
      <c r="C40" s="19">
        <f>B40*Prix!E39</f>
        <v>0</v>
      </c>
      <c r="D40" s="82"/>
      <c r="E40" s="117"/>
      <c r="F40" s="19">
        <f>E40*Prix!E39</f>
        <v>0</v>
      </c>
      <c r="G40" s="82"/>
      <c r="H40" s="117"/>
      <c r="I40" s="19">
        <f>H40*Prix!E39</f>
        <v>0</v>
      </c>
      <c r="J40" s="82"/>
      <c r="K40" s="117"/>
      <c r="L40" s="19">
        <f>K40*Prix!E39</f>
        <v>0</v>
      </c>
      <c r="M40" s="82"/>
    </row>
    <row r="41" spans="1:13" x14ac:dyDescent="0.25">
      <c r="A41" s="50" t="str">
        <f>Prix!B40</f>
        <v>Oignons</v>
      </c>
      <c r="B41" s="117"/>
      <c r="C41" s="19">
        <f>B41*Prix!E40</f>
        <v>0</v>
      </c>
      <c r="D41" s="82"/>
      <c r="E41" s="117"/>
      <c r="F41" s="19">
        <f>E41*Prix!E40</f>
        <v>0</v>
      </c>
      <c r="G41" s="82"/>
      <c r="H41" s="117">
        <v>30</v>
      </c>
      <c r="I41" s="13">
        <f>H41*Prix!E40</f>
        <v>2.8500000000000001E-2</v>
      </c>
      <c r="J41" s="119" t="s">
        <v>61</v>
      </c>
      <c r="K41" s="117"/>
      <c r="L41" s="19">
        <f>K41*Prix!E40</f>
        <v>0</v>
      </c>
      <c r="M41" s="82"/>
    </row>
    <row r="42" spans="1:13" x14ac:dyDescent="0.25">
      <c r="A42" s="50" t="str">
        <f>Prix!B41</f>
        <v>Ananas</v>
      </c>
      <c r="B42" s="117"/>
      <c r="C42" s="19">
        <f>B42*Prix!E41</f>
        <v>0</v>
      </c>
      <c r="D42" s="82"/>
      <c r="E42" s="117"/>
      <c r="F42" s="19">
        <f>E42*Prix!E41</f>
        <v>0</v>
      </c>
      <c r="G42" s="82"/>
      <c r="H42" s="117"/>
      <c r="I42" s="19">
        <f>H42*Prix!E41</f>
        <v>0</v>
      </c>
      <c r="J42" s="82"/>
      <c r="K42" s="117"/>
      <c r="L42" s="19">
        <f>K42*Prix!E41</f>
        <v>0</v>
      </c>
      <c r="M42" s="82"/>
    </row>
    <row r="43" spans="1:13" x14ac:dyDescent="0.25">
      <c r="A43" s="50" t="str">
        <f>Prix!B42</f>
        <v>Tomate cerise</v>
      </c>
      <c r="B43" s="117"/>
      <c r="C43" s="19">
        <f>B43*Prix!E42</f>
        <v>0</v>
      </c>
      <c r="D43" s="82"/>
      <c r="E43" s="117"/>
      <c r="F43" s="19">
        <f>E43*Prix!E42</f>
        <v>0</v>
      </c>
      <c r="G43" s="82"/>
      <c r="H43" s="117"/>
      <c r="I43" s="19">
        <f>H43*Prix!E42</f>
        <v>0</v>
      </c>
      <c r="J43" s="82"/>
      <c r="K43" s="117"/>
      <c r="L43" s="19">
        <f>K43*Prix!E42</f>
        <v>0</v>
      </c>
      <c r="M43" s="82"/>
    </row>
    <row r="44" spans="1:13" x14ac:dyDescent="0.25">
      <c r="A44" s="50" t="str">
        <f>Prix!B43</f>
        <v>Courgette</v>
      </c>
      <c r="B44" s="117"/>
      <c r="C44" s="19">
        <f>B44*Prix!E43</f>
        <v>0</v>
      </c>
      <c r="D44" s="82"/>
      <c r="E44" s="117"/>
      <c r="F44" s="19">
        <f>E44*Prix!E43</f>
        <v>0</v>
      </c>
      <c r="G44" s="82"/>
      <c r="H44" s="117"/>
      <c r="I44" s="19">
        <f>H44*Prix!E43</f>
        <v>0</v>
      </c>
      <c r="J44" s="82"/>
      <c r="K44" s="117"/>
      <c r="L44" s="19">
        <f>K44*Prix!E43</f>
        <v>0</v>
      </c>
      <c r="M44" s="82"/>
    </row>
    <row r="45" spans="1:13" x14ac:dyDescent="0.25">
      <c r="A45" s="50" t="str">
        <f>Prix!B44</f>
        <v>Aubergine</v>
      </c>
      <c r="B45" s="117"/>
      <c r="C45" s="19">
        <f>B45*Prix!E44</f>
        <v>0</v>
      </c>
      <c r="D45" s="82"/>
      <c r="E45" s="117"/>
      <c r="F45" s="19">
        <f>E45*Prix!E44</f>
        <v>0</v>
      </c>
      <c r="G45" s="82"/>
      <c r="H45" s="117"/>
      <c r="I45" s="19">
        <f>H45*Prix!E44</f>
        <v>0</v>
      </c>
      <c r="J45" s="82"/>
      <c r="K45" s="117"/>
      <c r="L45" s="19">
        <f>K45*Prix!E44</f>
        <v>0</v>
      </c>
      <c r="M45" s="82"/>
    </row>
    <row r="46" spans="1:13" x14ac:dyDescent="0.25">
      <c r="A46" s="50" t="str">
        <f>Prix!B45</f>
        <v>Pomme</v>
      </c>
      <c r="B46" s="117"/>
      <c r="C46" s="19">
        <f>B46*Prix!E45</f>
        <v>0</v>
      </c>
      <c r="D46" s="82"/>
      <c r="E46" s="117"/>
      <c r="F46" s="19">
        <f>E46*Prix!E45</f>
        <v>0</v>
      </c>
      <c r="G46" s="82"/>
      <c r="H46" s="117"/>
      <c r="I46" s="19">
        <f>H46*Prix!E45</f>
        <v>0</v>
      </c>
      <c r="J46" s="82"/>
      <c r="K46" s="117"/>
      <c r="L46" s="19">
        <f>K46*Prix!E45</f>
        <v>0</v>
      </c>
      <c r="M46" s="82"/>
    </row>
    <row r="47" spans="1:13" x14ac:dyDescent="0.25">
      <c r="A47" s="50" t="str">
        <f>Prix!B46</f>
        <v>Brocoli</v>
      </c>
      <c r="B47" s="117"/>
      <c r="C47" s="19">
        <f>B47*Prix!E46</f>
        <v>0</v>
      </c>
      <c r="D47" s="82"/>
      <c r="E47" s="117"/>
      <c r="F47" s="19">
        <f>E47*Prix!E46</f>
        <v>0</v>
      </c>
      <c r="G47" s="82"/>
      <c r="H47" s="117"/>
      <c r="I47" s="19">
        <f>H47*Prix!E46</f>
        <v>0</v>
      </c>
      <c r="J47" s="82"/>
      <c r="K47" s="117"/>
      <c r="L47" s="19">
        <f>K47*Prix!E46</f>
        <v>0</v>
      </c>
      <c r="M47" s="82"/>
    </row>
    <row r="48" spans="1:13" x14ac:dyDescent="0.25">
      <c r="A48" s="50" t="str">
        <f>Prix!B47</f>
        <v>Salade roquette</v>
      </c>
      <c r="B48" s="117"/>
      <c r="C48" s="19">
        <f>B48*Prix!E47</f>
        <v>0</v>
      </c>
      <c r="D48" s="82"/>
      <c r="E48" s="117"/>
      <c r="F48" s="19">
        <f>E48*Prix!E47</f>
        <v>0</v>
      </c>
      <c r="G48" s="82"/>
      <c r="H48" s="117"/>
      <c r="I48" s="19">
        <f>H48*Prix!E47</f>
        <v>0</v>
      </c>
      <c r="J48" s="82"/>
      <c r="K48" s="117">
        <v>3</v>
      </c>
      <c r="L48" s="13">
        <f>K48*Prix!E47</f>
        <v>2.9640000000000007E-2</v>
      </c>
      <c r="M48" s="82" t="s">
        <v>62</v>
      </c>
    </row>
    <row r="49" spans="1:13" x14ac:dyDescent="0.25">
      <c r="A49" s="50" t="str">
        <f>Prix!B48</f>
        <v>Salade mêlée</v>
      </c>
      <c r="B49" s="117"/>
      <c r="C49" s="19">
        <f>B49*Prix!E48</f>
        <v>0</v>
      </c>
      <c r="D49" s="82"/>
      <c r="E49" s="117"/>
      <c r="F49" s="19">
        <f>E49*Prix!E48</f>
        <v>0</v>
      </c>
      <c r="G49" s="82"/>
      <c r="H49" s="117"/>
      <c r="I49" s="19">
        <f>H49*Prix!E48</f>
        <v>0</v>
      </c>
      <c r="J49" s="82"/>
      <c r="K49" s="117">
        <v>3</v>
      </c>
      <c r="L49" s="13">
        <f>K49*Prix!E48</f>
        <v>8.6999999999999994E-3</v>
      </c>
      <c r="M49" s="82" t="s">
        <v>62</v>
      </c>
    </row>
    <row r="50" spans="1:13" ht="15.75" thickBot="1" x14ac:dyDescent="0.3">
      <c r="A50" s="93" t="str">
        <f>Prix!B49</f>
        <v>Pomme de terre</v>
      </c>
      <c r="B50" s="118"/>
      <c r="C50" s="84">
        <f>B50*Prix!E49</f>
        <v>0</v>
      </c>
      <c r="D50" s="85"/>
      <c r="E50" s="118"/>
      <c r="F50" s="84">
        <f>E50*Prix!E49</f>
        <v>0</v>
      </c>
      <c r="G50" s="85"/>
      <c r="H50" s="118">
        <v>100</v>
      </c>
      <c r="I50" s="94">
        <f>H50*Prix!E49</f>
        <v>0.13599999999999998</v>
      </c>
      <c r="J50" s="122" t="s">
        <v>61</v>
      </c>
      <c r="K50" s="118"/>
      <c r="L50" s="84">
        <f>K50*Prix!E49</f>
        <v>0</v>
      </c>
      <c r="M50" s="85"/>
    </row>
    <row r="51" spans="1:13" x14ac:dyDescent="0.25">
      <c r="A51" s="37" t="str">
        <f>Prix!B50</f>
        <v>Basilic</v>
      </c>
      <c r="B51" s="116"/>
      <c r="C51" s="80">
        <f>B51*Prix!E50</f>
        <v>0</v>
      </c>
      <c r="D51" s="89"/>
      <c r="E51" s="116"/>
      <c r="F51" s="80">
        <f>E51*Prix!E50</f>
        <v>0</v>
      </c>
      <c r="G51" s="89"/>
      <c r="H51" s="116"/>
      <c r="I51" s="80">
        <f>H51*Prix!E50</f>
        <v>0</v>
      </c>
      <c r="J51" s="89"/>
      <c r="K51" s="116"/>
      <c r="L51" s="80">
        <f>K51*Prix!E50</f>
        <v>0</v>
      </c>
      <c r="M51" s="89"/>
    </row>
    <row r="52" spans="1:13" x14ac:dyDescent="0.25">
      <c r="A52" s="39" t="str">
        <f>Prix!B51</f>
        <v>Olive noire</v>
      </c>
      <c r="B52" s="117">
        <v>15</v>
      </c>
      <c r="C52" s="7">
        <f>B52*Prix!E51</f>
        <v>5.1374999999999997E-2</v>
      </c>
      <c r="D52" s="120" t="s">
        <v>61</v>
      </c>
      <c r="E52" s="117">
        <v>15</v>
      </c>
      <c r="F52" s="7">
        <f>E52*Prix!E51</f>
        <v>5.1374999999999997E-2</v>
      </c>
      <c r="G52" s="120" t="s">
        <v>61</v>
      </c>
      <c r="H52" s="117"/>
      <c r="I52" s="19">
        <f>H52*Prix!E51</f>
        <v>0</v>
      </c>
      <c r="J52" s="82"/>
      <c r="K52" s="117"/>
      <c r="L52" s="19">
        <f>K52*Prix!E51</f>
        <v>0</v>
      </c>
      <c r="M52" s="82"/>
    </row>
    <row r="53" spans="1:13" x14ac:dyDescent="0.25">
      <c r="A53" s="38" t="str">
        <f>Prix!B52</f>
        <v>Anchois</v>
      </c>
      <c r="B53" s="117"/>
      <c r="C53" s="19">
        <f>B53*Prix!E52</f>
        <v>0</v>
      </c>
      <c r="D53" s="82"/>
      <c r="E53" s="117"/>
      <c r="F53" s="19">
        <f>E53*Prix!E52</f>
        <v>0</v>
      </c>
      <c r="G53" s="82"/>
      <c r="H53" s="117"/>
      <c r="I53" s="19">
        <f>H53*Prix!E52</f>
        <v>0</v>
      </c>
      <c r="J53" s="82"/>
      <c r="K53" s="117"/>
      <c r="L53" s="19">
        <f>K53*Prix!E52</f>
        <v>0</v>
      </c>
      <c r="M53" s="82"/>
    </row>
    <row r="54" spans="1:13" x14ac:dyDescent="0.25">
      <c r="A54" s="38" t="str">
        <f>Prix!B53</f>
        <v>Amande</v>
      </c>
      <c r="B54" s="117"/>
      <c r="C54" s="19">
        <f>B54*Prix!E53</f>
        <v>0</v>
      </c>
      <c r="D54" s="82"/>
      <c r="E54" s="117"/>
      <c r="F54" s="19">
        <f>E54*Prix!E53</f>
        <v>0</v>
      </c>
      <c r="G54" s="82"/>
      <c r="H54" s="117"/>
      <c r="I54" s="19">
        <f>H54*Prix!E53</f>
        <v>0</v>
      </c>
      <c r="J54" s="82"/>
      <c r="K54" s="117"/>
      <c r="L54" s="19">
        <f>K54*Prix!E53</f>
        <v>0</v>
      </c>
      <c r="M54" s="82"/>
    </row>
    <row r="55" spans="1:13" x14ac:dyDescent="0.25">
      <c r="A55" s="39" t="str">
        <f>Prix!B54</f>
        <v>Noisette</v>
      </c>
      <c r="B55" s="117"/>
      <c r="C55" s="19">
        <f>B55*Prix!E54</f>
        <v>0</v>
      </c>
      <c r="D55" s="82"/>
      <c r="E55" s="117"/>
      <c r="F55" s="19">
        <f>E55*Prix!E54</f>
        <v>0</v>
      </c>
      <c r="G55" s="82"/>
      <c r="H55" s="117"/>
      <c r="I55" s="19">
        <f>H55*Prix!E54</f>
        <v>0</v>
      </c>
      <c r="J55" s="82"/>
      <c r="K55" s="117"/>
      <c r="L55" s="19">
        <f>K55*Prix!E54</f>
        <v>0</v>
      </c>
      <c r="M55" s="82"/>
    </row>
    <row r="56" spans="1:13" x14ac:dyDescent="0.25">
      <c r="A56" s="38" t="str">
        <f>Prix!B55</f>
        <v>Noix</v>
      </c>
      <c r="B56" s="117"/>
      <c r="C56" s="19">
        <f>B56*Prix!E55</f>
        <v>0</v>
      </c>
      <c r="D56" s="82"/>
      <c r="E56" s="117"/>
      <c r="F56" s="19">
        <f>E56*Prix!E55</f>
        <v>0</v>
      </c>
      <c r="G56" s="82"/>
      <c r="H56" s="117"/>
      <c r="I56" s="19">
        <f>H56*Prix!E55</f>
        <v>0</v>
      </c>
      <c r="J56" s="82"/>
      <c r="K56" s="117"/>
      <c r="L56" s="19">
        <f>K56*Prix!E55</f>
        <v>0</v>
      </c>
      <c r="M56" s="82"/>
    </row>
    <row r="57" spans="1:13" x14ac:dyDescent="0.25">
      <c r="A57" s="39" t="str">
        <f>Prix!B56</f>
        <v>Pignon de pin</v>
      </c>
      <c r="B57" s="117"/>
      <c r="C57" s="19">
        <f>B57*Prix!E56</f>
        <v>0</v>
      </c>
      <c r="D57" s="82"/>
      <c r="E57" s="117"/>
      <c r="F57" s="19">
        <f>E57*Prix!E56</f>
        <v>0</v>
      </c>
      <c r="G57" s="82"/>
      <c r="H57" s="117"/>
      <c r="I57" s="19">
        <f>H57*Prix!E56</f>
        <v>0</v>
      </c>
      <c r="J57" s="82"/>
      <c r="K57" s="117"/>
      <c r="L57" s="19">
        <f>K57*Prix!E56</f>
        <v>0</v>
      </c>
      <c r="M57" s="82"/>
    </row>
    <row r="58" spans="1:13" x14ac:dyDescent="0.25">
      <c r="A58" s="39" t="str">
        <f>Prix!B57</f>
        <v>Miel</v>
      </c>
      <c r="B58" s="117"/>
      <c r="C58" s="19">
        <f>B58*Prix!E57</f>
        <v>0</v>
      </c>
      <c r="D58" s="82"/>
      <c r="E58" s="117"/>
      <c r="F58" s="19">
        <f>E58*Prix!E57</f>
        <v>0</v>
      </c>
      <c r="G58" s="82"/>
      <c r="H58" s="117"/>
      <c r="I58" s="19">
        <f>H58*Prix!E57</f>
        <v>0</v>
      </c>
      <c r="J58" s="82"/>
      <c r="K58" s="117"/>
      <c r="L58" s="19">
        <f>K58*Prix!E57</f>
        <v>0</v>
      </c>
      <c r="M58" s="82"/>
    </row>
    <row r="59" spans="1:13" x14ac:dyDescent="0.25">
      <c r="A59" s="38" t="str">
        <f>Prix!B58</f>
        <v>Aneth</v>
      </c>
      <c r="B59" s="117"/>
      <c r="C59" s="19">
        <f>B59*Prix!E58</f>
        <v>0</v>
      </c>
      <c r="D59" s="82"/>
      <c r="E59" s="117"/>
      <c r="F59" s="19">
        <f>E59*Prix!E58</f>
        <v>0</v>
      </c>
      <c r="G59" s="82"/>
      <c r="H59" s="117"/>
      <c r="I59" s="19">
        <f>H59*Prix!E58</f>
        <v>0</v>
      </c>
      <c r="J59" s="82"/>
      <c r="K59" s="117"/>
      <c r="L59" s="19">
        <f>K59*Prix!E58</f>
        <v>0</v>
      </c>
      <c r="M59" s="82"/>
    </row>
    <row r="60" spans="1:13" x14ac:dyDescent="0.25">
      <c r="A60" s="39" t="str">
        <f>Prix!B59</f>
        <v>Origan</v>
      </c>
      <c r="B60" s="117"/>
      <c r="C60" s="19">
        <f>B60*Prix!E59</f>
        <v>0</v>
      </c>
      <c r="D60" s="82"/>
      <c r="E60" s="117"/>
      <c r="F60" s="19">
        <f>E60*Prix!E59</f>
        <v>0</v>
      </c>
      <c r="G60" s="82"/>
      <c r="H60" s="117"/>
      <c r="I60" s="19">
        <f>H60*Prix!E59</f>
        <v>0</v>
      </c>
      <c r="J60" s="82"/>
      <c r="K60" s="117"/>
      <c r="L60" s="19">
        <f>K60*Prix!E59</f>
        <v>0</v>
      </c>
      <c r="M60" s="82"/>
    </row>
    <row r="61" spans="1:13" x14ac:dyDescent="0.25">
      <c r="A61" s="38" t="str">
        <f>Prix!B60</f>
        <v>Citron</v>
      </c>
      <c r="B61" s="117"/>
      <c r="C61" s="19">
        <f>B61*Prix!E60</f>
        <v>0</v>
      </c>
      <c r="D61" s="82"/>
      <c r="E61" s="117"/>
      <c r="F61" s="19">
        <f>E61*Prix!E60</f>
        <v>0</v>
      </c>
      <c r="G61" s="82"/>
      <c r="H61" s="117"/>
      <c r="I61" s="19">
        <f>H61*Prix!E60</f>
        <v>0</v>
      </c>
      <c r="J61" s="82"/>
      <c r="K61" s="117"/>
      <c r="L61" s="19">
        <f>K61*Prix!E60</f>
        <v>0</v>
      </c>
      <c r="M61" s="82"/>
    </row>
    <row r="62" spans="1:13" x14ac:dyDescent="0.25">
      <c r="A62" s="39" t="str">
        <f>Prix!B61</f>
        <v>Moutarde</v>
      </c>
      <c r="B62" s="117"/>
      <c r="C62" s="19">
        <f>B62*Prix!E61</f>
        <v>0</v>
      </c>
      <c r="D62" s="82"/>
      <c r="E62" s="117"/>
      <c r="F62" s="19">
        <f>E62*Prix!E61</f>
        <v>0</v>
      </c>
      <c r="G62" s="82"/>
      <c r="H62" s="117"/>
      <c r="I62" s="19">
        <f>H62*Prix!E61</f>
        <v>0</v>
      </c>
      <c r="J62" s="82"/>
      <c r="K62" s="117"/>
      <c r="L62" s="19">
        <f>K62*Prix!E61</f>
        <v>0</v>
      </c>
      <c r="M62" s="82"/>
    </row>
    <row r="63" spans="1:13" x14ac:dyDescent="0.25">
      <c r="A63" s="38" t="str">
        <f>Prix!B62</f>
        <v>Câpre</v>
      </c>
      <c r="B63" s="117"/>
      <c r="C63" s="19">
        <f>B63*Prix!E62</f>
        <v>0</v>
      </c>
      <c r="D63" s="82"/>
      <c r="E63" s="117"/>
      <c r="F63" s="19">
        <f>E63*Prix!E62</f>
        <v>0</v>
      </c>
      <c r="G63" s="82"/>
      <c r="H63" s="117"/>
      <c r="I63" s="19">
        <f>H63*Prix!E62</f>
        <v>0</v>
      </c>
      <c r="J63" s="82"/>
      <c r="K63" s="117"/>
      <c r="L63" s="19">
        <f>K63*Prix!E62</f>
        <v>0</v>
      </c>
      <c r="M63" s="82"/>
    </row>
    <row r="64" spans="1:13" x14ac:dyDescent="0.25">
      <c r="A64" s="39" t="str">
        <f>Prix!B63</f>
        <v>Curry</v>
      </c>
      <c r="B64" s="117"/>
      <c r="C64" s="19">
        <f>B64*Prix!E63</f>
        <v>0</v>
      </c>
      <c r="D64" s="82"/>
      <c r="E64" s="117"/>
      <c r="F64" s="19">
        <f>E64*Prix!E63</f>
        <v>0</v>
      </c>
      <c r="G64" s="82"/>
      <c r="H64" s="117"/>
      <c r="I64" s="19">
        <f>H64*Prix!E63</f>
        <v>0</v>
      </c>
      <c r="J64" s="82"/>
      <c r="K64" s="117"/>
      <c r="L64" s="19">
        <f>K64*Prix!E63</f>
        <v>0</v>
      </c>
      <c r="M64" s="82"/>
    </row>
    <row r="65" spans="1:13" x14ac:dyDescent="0.25">
      <c r="A65" s="39" t="str">
        <f>Prix!B64</f>
        <v>Huile olive</v>
      </c>
      <c r="B65" s="117"/>
      <c r="C65" s="19">
        <f>B65*Prix!E64</f>
        <v>0</v>
      </c>
      <c r="D65" s="82"/>
      <c r="E65" s="117"/>
      <c r="F65" s="19">
        <f>E65*Prix!E64</f>
        <v>0</v>
      </c>
      <c r="G65" s="82"/>
      <c r="H65" s="117"/>
      <c r="I65" s="19">
        <f>H65*Prix!E64</f>
        <v>0</v>
      </c>
      <c r="J65" s="82"/>
      <c r="K65" s="117"/>
      <c r="L65" s="19">
        <f>K65*Prix!E64</f>
        <v>0</v>
      </c>
      <c r="M65" s="82"/>
    </row>
    <row r="66" spans="1:13" x14ac:dyDescent="0.25">
      <c r="A66" s="39" t="str">
        <f>Prix!B65</f>
        <v>Harissa</v>
      </c>
      <c r="B66" s="117"/>
      <c r="C66" s="19">
        <f>B66*Prix!E65</f>
        <v>0</v>
      </c>
      <c r="D66" s="82"/>
      <c r="E66" s="117"/>
      <c r="F66" s="19">
        <f>E66*Prix!E65</f>
        <v>0</v>
      </c>
      <c r="G66" s="82"/>
      <c r="H66" s="117"/>
      <c r="I66" s="19">
        <f>H66*Prix!E65</f>
        <v>0</v>
      </c>
      <c r="J66" s="82"/>
      <c r="K66" s="117"/>
      <c r="L66" s="19">
        <f>K66*Prix!E65</f>
        <v>0</v>
      </c>
      <c r="M66" s="82"/>
    </row>
    <row r="67" spans="1:13" ht="15.75" thickBot="1" x14ac:dyDescent="0.3">
      <c r="A67" s="51" t="s">
        <v>77</v>
      </c>
      <c r="B67" s="121">
        <f>Prix!B67</f>
        <v>300</v>
      </c>
      <c r="C67" s="95">
        <f>Prix!K73</f>
        <v>0.21018004987531172</v>
      </c>
      <c r="D67" s="96" t="s">
        <v>61</v>
      </c>
      <c r="E67" s="121">
        <f>Prix!B67</f>
        <v>300</v>
      </c>
      <c r="F67" s="95">
        <f>Prix!K73</f>
        <v>0.21018004987531172</v>
      </c>
      <c r="G67" s="96" t="s">
        <v>61</v>
      </c>
      <c r="H67" s="121">
        <f>Prix!B67</f>
        <v>300</v>
      </c>
      <c r="I67" s="95">
        <f>Prix!K73</f>
        <v>0.21018004987531172</v>
      </c>
      <c r="J67" s="96" t="s">
        <v>61</v>
      </c>
      <c r="K67" s="121">
        <f>Prix!B67</f>
        <v>300</v>
      </c>
      <c r="L67" s="95">
        <f>Prix!K73</f>
        <v>0.21018004987531172</v>
      </c>
      <c r="M67" s="96" t="s">
        <v>61</v>
      </c>
    </row>
  </sheetData>
  <sheetProtection sheet="1" objects="1" scenarios="1" selectLockedCells="1"/>
  <mergeCells count="8">
    <mergeCell ref="K1:M1"/>
    <mergeCell ref="B1:D1"/>
    <mergeCell ref="E1:G1"/>
    <mergeCell ref="H1:J1"/>
    <mergeCell ref="K3:M3"/>
    <mergeCell ref="B3:D3"/>
    <mergeCell ref="E3:G3"/>
    <mergeCell ref="H3:J3"/>
  </mergeCells>
  <conditionalFormatting sqref="D5:D65 G5:G65 J5:J65 M5:M65">
    <cfRule type="cellIs" dxfId="5" priority="210" stopIfTrue="1" operator="equal">
      <formula>"P"</formula>
    </cfRule>
    <cfRule type="cellIs" dxfId="4" priority="211" stopIfTrue="1" operator="equal">
      <formula>"A"</formula>
    </cfRule>
  </conditionalFormatting>
  <conditionalFormatting sqref="M67 J67 G67 D67">
    <cfRule type="cellIs" dxfId="3" priority="200" stopIfTrue="1" operator="equal">
      <formula>"P"</formula>
    </cfRule>
    <cfRule type="cellIs" dxfId="2" priority="201" stopIfTrue="1" operator="equal">
      <formula>"A"</formula>
    </cfRule>
  </conditionalFormatting>
  <conditionalFormatting sqref="D66 G66 J66 M66">
    <cfRule type="cellIs" dxfId="1" priority="184" stopIfTrue="1" operator="equal">
      <formula>"P"</formula>
    </cfRule>
    <cfRule type="cellIs" dxfId="0" priority="185" stopIfTrue="1" operator="equal">
      <formula>"A"</formula>
    </cfRule>
  </conditionalFormatting>
  <conditionalFormatting sqref="J2 M2 G2 D2">
    <cfRule type="dataBar" priority="6">
      <dataBar>
        <cfvo type="num" val="4"/>
        <cfvo type="num" val="7"/>
        <color rgb="FF00FF00"/>
      </dataBar>
      <extLst>
        <ext xmlns:x14="http://schemas.microsoft.com/office/spreadsheetml/2009/9/main" uri="{B025F937-C7B1-47D3-B67F-A62EFF666E3E}">
          <x14:id>{BDD447EE-C740-4FDD-AF6F-9E382727A6E6}</x14:id>
        </ext>
      </extLst>
    </cfRule>
  </conditionalFormatting>
  <pageMargins left="0.7" right="0.7" top="0.75" bottom="0.75" header="0.3" footer="0.3"/>
  <pageSetup paperSize="9" orientation="portrait" horizontalDpi="360" verticalDpi="360" r:id="rId1"/>
  <ignoredErrors>
    <ignoredError sqref="B67:K6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D447EE-C740-4FDD-AF6F-9E382727A6E6}">
            <x14:dataBar minLength="0" maxLength="100">
              <x14:cfvo type="num">
                <xm:f>4</xm:f>
              </x14:cfvo>
              <x14:cfvo type="num">
                <xm:f>7</xm:f>
              </x14:cfvo>
              <x14:negativeFillColor rgb="FFFF0000"/>
              <x14:axisColor rgb="FF000000"/>
            </x14:dataBar>
          </x14:cfRule>
          <xm:sqref>J2 M2 G2 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Prix</vt:lpstr>
      <vt:lpstr>Pizza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FDS Weldtech</dc:creator>
  <cp:keywords/>
  <dc:description/>
  <cp:lastModifiedBy>WITKOWSKI</cp:lastModifiedBy>
  <cp:revision/>
  <cp:lastPrinted>2018-06-17T07:52:07Z</cp:lastPrinted>
  <dcterms:created xsi:type="dcterms:W3CDTF">2017-02-13T05:22:45Z</dcterms:created>
  <dcterms:modified xsi:type="dcterms:W3CDTF">2019-05-22T07:21:56Z</dcterms:modified>
  <cp:category/>
  <cp:contentStatus/>
</cp:coreProperties>
</file>